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0" yWindow="65521" windowWidth="19245" windowHeight="164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<sst xmlns="http://schemas.openxmlformats.org/spreadsheetml/2006/main" count="183" uniqueCount="179">
  <si>
    <t>Presupuesto 2024</t>
  </si>
  <si>
    <t>Presupuesto 2025</t>
  </si>
  <si>
    <t>Presupuesto 2026</t>
  </si>
  <si>
    <t>Presupuesto 2027</t>
  </si>
  <si>
    <t>Presupuesto 2023 prorrogado de 2021</t>
  </si>
  <si>
    <t>2024/2023</t>
  </si>
  <si>
    <t>2025/2024</t>
  </si>
  <si>
    <t>2026/2025</t>
  </si>
  <si>
    <t>2027/2026</t>
  </si>
  <si>
    <t>Diferencias</t>
  </si>
  <si>
    <t>Porcentajes</t>
  </si>
  <si>
    <t>Categorías económicas</t>
  </si>
  <si>
    <t>A) OPERACIONES NO FINANCIERAS</t>
  </si>
  <si>
    <t>CAPÍTULO 1: IMPUESTOS DIRECTOS</t>
  </si>
  <si>
    <t>CAPÍTULO 2: IMPUESTOS INDIRECTOS</t>
  </si>
  <si>
    <t>CAPÍTULO 3: TASAS, PRECIOS PÚBLICOS Y OTROS INGRESOS</t>
  </si>
  <si>
    <t>CAPÍTULO 4: TRANSFERENCIAS CORRIENTES</t>
  </si>
  <si>
    <t>CAPÍTULO 5: INGRESOS PATRIMONIALES</t>
  </si>
  <si>
    <t>A1 OPERACIONES CORRIENTES</t>
  </si>
  <si>
    <t>CAPÍTULO 6: ENAJENACIÓN DE INVERSIONES REALES</t>
  </si>
  <si>
    <t>A2 OPERACIONES DE CAPITAL</t>
  </si>
  <si>
    <t>B) OPERACIONES FINANCIERAS</t>
  </si>
  <si>
    <t>CAPÍTULO 8: ACTIVOS FINANCIEROS</t>
  </si>
  <si>
    <t>B1 OPERACIONES FINANCIERAS</t>
  </si>
  <si>
    <t>B) OPERACIONES  FINANCIERAS</t>
  </si>
  <si>
    <t>TOTALES:</t>
  </si>
  <si>
    <t>2024/  2023</t>
  </si>
  <si>
    <t>PRESUPUESTO MUNICIPAL 2024/2027  ESTADO DE INGRESOS: CLASIFICACIÓN ECONÓMICA</t>
  </si>
  <si>
    <t>112 00 IMPUESTO SOBRE BIENES INMUEBLES DE NATURALEZA RÚSTICA</t>
  </si>
  <si>
    <t>112  IMPUESTO SOBRE BIENES INMUEBLES DE NATURALEZA RÚSTICA</t>
  </si>
  <si>
    <t>113 00 IMPUESTO SOBRE BIENES INMUEBLES DE NATURALEZA URBANA</t>
  </si>
  <si>
    <t>113 IMPUESTO SOBRE BIENES INMUEBLES DE NATURALEZA URBANA</t>
  </si>
  <si>
    <t>115 00 IMPUESTO SOBRE VEHÍCULOS DE TRACCIÓN MECÁNICA</t>
  </si>
  <si>
    <t>115 IMPUESTO SOBRE VEHÍCULOS DE TRACCIÓN MECÁNICA</t>
  </si>
  <si>
    <t>116 00 IMPUESTO SOBRE INCREMENTO VALOR TERRENOS NATURALEZA URBANA</t>
  </si>
  <si>
    <t>116 IMPUESTO SOBRE INCREMENTO VALOR TERRENOS NATURALEZA URBANA</t>
  </si>
  <si>
    <t>11 IMPUESTOS SOBRE EL CAPITAL</t>
  </si>
  <si>
    <t>130 00 IMPUESTO SOBRE ACTIVIDADES ECONÓMICAS</t>
  </si>
  <si>
    <t>130 IMPUESTO SOBRE ACTIVIDADES ECONÓMICAS</t>
  </si>
  <si>
    <t>13 IMPUESTO SOBRE ACTIVIDADES ECONÓMICAS</t>
  </si>
  <si>
    <t>290 00 IMPUESTO SOBRE CONSTRUCCIONES</t>
  </si>
  <si>
    <t>290 IMPUESTO SOBRE CONSTRUCCIONES, INSTALACIONES Y OBRAS</t>
  </si>
  <si>
    <t>29 OTROS IMPUESTOS INDIRECTOS</t>
  </si>
  <si>
    <t>301 00 TASA POR EL SERVICIO DE ALCANTARILLADO</t>
  </si>
  <si>
    <t>301 SERVICIO DE ALCANTARILLADO</t>
  </si>
  <si>
    <t>30 TASAS POR LA PRESTACIÓN DE SERVICIOS PÚBLICOS BÁSICOS</t>
  </si>
  <si>
    <t>310 01 TASA POR ATENCIÓN DE ANIMALES (SANIDAD)</t>
  </si>
  <si>
    <t>310 SERVICIOS HOSPITALARIOS</t>
  </si>
  <si>
    <t>319 00 TASA POR PRESTACIÓN DE SERVICIOS FUNERARIOS</t>
  </si>
  <si>
    <t>319 OTRAS TASAS POR PRESTACIÓN DE SERVICIOS PÚBLICOS DE CARÁCTER SOCIAL Y PREFERENTE</t>
  </si>
  <si>
    <t>31 TASA POR PRESTACIÓN DE SERVICIOS PÚBLICOS DE CARÁCTER SOCIAL Y PREFERENTE</t>
  </si>
  <si>
    <t>321 00 TASA POR LICENCIAS URBANÍSTICAS</t>
  </si>
  <si>
    <t>321 LICENCIAS URBANÍSTICAS</t>
  </si>
  <si>
    <t>323 00 TASAS POR LICENCIAS DE APERTURAS</t>
  </si>
  <si>
    <t>323 01 TASA POR INSCRIPCIÓN Y ACREDITACIÓN CATASTRAL</t>
  </si>
  <si>
    <t>323 TASAS POR OTROS SERVICIOS URBANÍSTICOS</t>
  </si>
  <si>
    <t>325 00 TASA POR EXPEDICIÓN DE DOCUMENTOS ADMINISTRATIVOS</t>
  </si>
  <si>
    <t>325 TASA POR EXPEDICIÓN DE DOCUMENTOS</t>
  </si>
  <si>
    <t>326 00 TASA POR RETIRADA DE V3EHÍCULOS DE LA VÍA PÚBLICA</t>
  </si>
  <si>
    <t>326 TASA POR RETIRADA DE V3EHÍCULOS</t>
  </si>
  <si>
    <t>329 02 TASAS POR DERECHOS DE EXAMEN</t>
  </si>
  <si>
    <t>329 OTRAS TASAS POR LA REALIZACIÓN DE ACTIVIDADES DE COMPETENCIA LOCAL</t>
  </si>
  <si>
    <t>32 TASAS POR LA REALIZACIÓN DE ACTIVIDADES DE COMPETENCIA LOCAL</t>
  </si>
  <si>
    <t>330 00 TASA DE ESTACIONAMIENTO DE VEHÍCULOS</t>
  </si>
  <si>
    <t>330 TASA DE ESTACIONAMIENTO DE VEHÍCULOS</t>
  </si>
  <si>
    <t>331 00 TASA POR ENTRADA DE VEHÍCULOS</t>
  </si>
  <si>
    <t>331 TASA POR ENTRADA DE VEHÍCULOS</t>
  </si>
  <si>
    <t>332 00 TASA POR APROVECHAMIENTO ESPECIAL COMPAÑIAS DEL GAS</t>
  </si>
  <si>
    <t>332 01 TASA POR APROVECHAMIENTO ESPECIAL DEL AGUA</t>
  </si>
  <si>
    <t>332 02 TASA POR APROVECHAMIENTO ESPECIAL COMPAÑIAS ELÉCTRICAS</t>
  </si>
  <si>
    <t>332 TASA POR UTILIZACIÓN PRIVATIVA O APROVECHAMIENTO ESPECIAL POR EMPRESAS EXPLOTADORAS DE SERVICIOS DE SUMINISTRO</t>
  </si>
  <si>
    <t>333 00 TASA POR APROVECHAMIENTO ESPECIAL COMPAÑIAS TELEFÓNICAS</t>
  </si>
  <si>
    <t>333 TASA POR UTILIZACIÓN PRIVATIVA O APROVECHAMIENTO ESPECIAL POR EMPRESAS EXPLOTADORAS DE SERVICIOS DE TELECOMUNICACIONES</t>
  </si>
  <si>
    <t>334 00 TASA POR APERTURA DE CALAS Y ZANJAS</t>
  </si>
  <si>
    <t>334 TASA POR APERTURA DE CALAS Y ZANJAS</t>
  </si>
  <si>
    <t>335 00 TASA POR OCUPACIÓN DE LA VÍA PÚBLICA CON TERRAZAS</t>
  </si>
  <si>
    <t>335 TASA POR OCUPACIÓN DE LA VÍA PÚBLICA CON TERRAZAS</t>
  </si>
  <si>
    <t>336 00 TASA POR OCUPACIÓN VÍA PÚBLICA CON SUSPEN.TEMP.TRÁFICO ROD.</t>
  </si>
  <si>
    <t>336 TASA POR OCUPACIÓN VÍA PÚBLICA CON SUSPENSIÓN TEMPORAL DEL TRÁFICO RODADO</t>
  </si>
  <si>
    <t>339 02 TASA POR MERCANCIAS, ESCOMBROS Y MATERIALES EN LA VÍA PÚBLICA</t>
  </si>
  <si>
    <t>339 03 TASA POR INSTALACIONES DE QUIOSCOS EN LA VÍA PÚBLICA</t>
  </si>
  <si>
    <t>339 04 TASA INSTALACIÓN PUESTOS Y BARRACAS VÍA PÚBLICA. FIESTAS</t>
  </si>
  <si>
    <t>339 05 TASA POR INSTALACIONES DE MERCADILLO E INDUSTRIAS CALLEJERAS</t>
  </si>
  <si>
    <t>339 08 TASA UTILIZACIÓN PRIVATIVA DE INSTALACIONES MUNIC. DEPORTES</t>
  </si>
  <si>
    <t>339 10 TASA UTILIZACIÓN PRIVATIVA DE INSTACIONES MUNIC. JUVENTUD</t>
  </si>
  <si>
    <t>339 11 TASA INSTACIÓN PRIVATIVA DE INSTALACIONES EN BODAS CIVILES</t>
  </si>
  <si>
    <t>339 12 TASA POR UTILIZACIÓN PRIVATIVA DEL DOMINIO PÚBLICO. CAJEROS</t>
  </si>
  <si>
    <t>339 OTRAS TASAS POR UTILIZACIÓN PRIVATIVA DEL DOMINIO PÚBLICO</t>
  </si>
  <si>
    <t>33 TASA POR LA UTILIZACIÓN PRIVATIVA O EL APROVECHAMIENTO ESPECIAL DEL DOMINIO PÚBLICO LOCAL</t>
  </si>
  <si>
    <t>340 00 PRECIOS PÚBLICOS POR SERVICIOS DE SANIDAD</t>
  </si>
  <si>
    <t>340 SERVICIOS HOSPITALARIOS</t>
  </si>
  <si>
    <t>341 00 PRECIOS PÚBLICOS SERVIC. ASISTENCIALES SERVICIOS SOCIALES</t>
  </si>
  <si>
    <t>341 SERVICIOS ASISTENCIALES</t>
  </si>
  <si>
    <t>342 00 PRECIOS PÚBLICOS SERVICIOS DE EDUCACIÓN</t>
  </si>
  <si>
    <t>342 SERVICIOS EDUCATIVOS</t>
  </si>
  <si>
    <t>343 00 PRECIOS PÚBLICOS POR SERVICIOS DE DEPORTE</t>
  </si>
  <si>
    <t>343 SERVICIOS DEPORTIVOS</t>
  </si>
  <si>
    <t>344 00 PRECIOS PÚBLICOS POR SERVICIOS DE CULTURA</t>
  </si>
  <si>
    <t>344 02 PRECIOS PÚBLICOS POR SERVICIOS DE JUVENTUD</t>
  </si>
  <si>
    <t>344 03 PRECIOS PÚBLICOS POR SERVICIOS DE CULTURA. AMPLIABLE</t>
  </si>
  <si>
    <t>344 ENTRADAS A MUSEOS, EXPOSICIONES, ESPECTÁCULOS</t>
  </si>
  <si>
    <t>349 01 PRECIOS PÚBLICOS POR PUBLICIDAD</t>
  </si>
  <si>
    <t>349 04 OTROS PRECIOS PÚBLICOS</t>
  </si>
  <si>
    <t>349 OTROS PRECIOS PÚBLICOS</t>
  </si>
  <si>
    <t>34 PRECIOS PÚBLICOS</t>
  </si>
  <si>
    <t>389 01 REINTEGRO DE PRESUPUESTOS CERRADOS</t>
  </si>
  <si>
    <t>389 OTROS REINTEGROS DE OPERACIONES CORRIENTES</t>
  </si>
  <si>
    <t>38 REINTEGROS DE OPERACIONES CORRIENTES</t>
  </si>
  <si>
    <t>391 04 MULTAS POR INFRACCIONES AL CONSUMO</t>
  </si>
  <si>
    <t>391 10 MULTAS POR INFRACCIONES TRIBUTARIAS Y ANÁLOGAS</t>
  </si>
  <si>
    <t>391 20 MULTAS POR INFRACCIONES DE LA ORDENANZA DE LA CIRCULACIÓN</t>
  </si>
  <si>
    <t>391 21 MULTAS POR INFRACCIONES A LA O.R.A.</t>
  </si>
  <si>
    <t>391 90 OTRAS MULTAS Y SANCIONES</t>
  </si>
  <si>
    <t>391 MULTAS</t>
  </si>
  <si>
    <t>392 00 RECARGO DECLARACIÓN EXTEMPORÁNEA SIN REQUERIMIENTO PREVIO</t>
  </si>
  <si>
    <t>392 11 RECARFO DE APREMIO</t>
  </si>
  <si>
    <t>392 RECARGO DEL PERÍODO EJECUTIVO Y POR DECLARACIÓN EXTEMPORÁNEA SIN REQUERIMIENTO PREVIO</t>
  </si>
  <si>
    <t>393 00 INTERESES DE DEMORA</t>
  </si>
  <si>
    <t>393 INTERESES DE DEMORA</t>
  </si>
  <si>
    <t>399 00 INDETERMINADOS E IMPREVISTOS</t>
  </si>
  <si>
    <t>399 02 COSTAS DEL PROCEDIMIENTO DE APREMIO</t>
  </si>
  <si>
    <t>399 06 OTROS INGRESOS PENALIDADES CONTRATOS</t>
  </si>
  <si>
    <t>399 OTROS INGRESOS DIVERSOS</t>
  </si>
  <si>
    <t>39 OTROS INGRESOS</t>
  </si>
  <si>
    <t>420 00 PARTICIPACIÓN EN TRIBUTOS DEL ESTADO</t>
  </si>
  <si>
    <t>420 31 DE LA ADMON GENERAL DEL ESTADO MEC. REUP. Y RESILIENCIA-NNTT</t>
  </si>
  <si>
    <t>420 90 OTRAS TRANSFERENCIAS CORRIENTES ADMON. GENERAL DEL ESTADO</t>
  </si>
  <si>
    <t>420 96 TRANSFERENCIAS CORRIENTES DE LA ADMON. GRAL. ESTADO (JUVENTUD)</t>
  </si>
  <si>
    <t>420 92 TRANSFERENCIAS CORRIENTES DE LA ADMON. GRAL. ESTADO (SERVICIOS SOCIALES)</t>
  </si>
  <si>
    <t>420 DE LA ADMINISTRACIÓN GENERAL DEL ESTADO</t>
  </si>
  <si>
    <t>42 DE LA ADMINISTRACIÓN DEL ESTADO</t>
  </si>
  <si>
    <t>420 98 TRANSFERENCIAS CORRIENTES DE LA ADMON. GRAL. ESTADO PROCESOS ELECTORALES</t>
  </si>
  <si>
    <t>450 01 OTRAS TRANSFERENCIAS CORRIENTES INCONDICIONADAS</t>
  </si>
  <si>
    <t>450 02 TRANS. CTES. COMUNIDAD MADRID: SERV. SOCIALES Y POL. IGUALD</t>
  </si>
  <si>
    <t>450 30 TRANSFERENCIAS CTES. COMUNIDAD DE MADRID: EDUCACIÓN</t>
  </si>
  <si>
    <t>450 31 TRANSFERENCIAS CTES. COMUNIDAD MADRID: ESCUELAS INFANTILES</t>
  </si>
  <si>
    <t>450 50 TRANSFERENCIAS CTES. COMUNIDAD DE MADRID: EMPLEO Y DESARR. LOCAL</t>
  </si>
  <si>
    <t>450 60 OTRAS TRANSFERENCIAS CORRIENTES DE LA COMUNIDAD DE MADRID</t>
  </si>
  <si>
    <t>450 61 TRANSFERENCIAS CTES. COMUNIDAD DE MADRID: SANIDAD</t>
  </si>
  <si>
    <t>450 64 TRANSFERENCIAS CTES. COMUNIDAD DE MADRID: DEPORTES</t>
  </si>
  <si>
    <t>450 65 TRANSFERENCIAS CTES. COMUNIDAD DE MADRID: JUVENTUD</t>
  </si>
  <si>
    <t>450 66 TRANSFERENCIAS CTES. COMUNIDAD DE MADRID: SEGURIDAD (BESCAM)</t>
  </si>
  <si>
    <t>450 80 OTRAS SUBVENCIONES DE LA COMUNIDAD DE MADRID</t>
  </si>
  <si>
    <t>450 81 SUBVENCIONES COMUNIDAD DE MADRID (SERVICIOS SOCIALES)</t>
  </si>
  <si>
    <t>450 85 SUBVENCIONES COMUNIDAD DE MADRID (CULTURA)</t>
  </si>
  <si>
    <t>450 86 SUBVENCIONES COMUNIDAD DE MADRID (DEPORTES)</t>
  </si>
  <si>
    <t>450 87 SUBVENCIONES COMUNIDAD DE MADRID (JUVENTUD)</t>
  </si>
  <si>
    <t>450 DE LA ADMINISTRACIÓN GENERAL DE LAS COMUNIDADES AUTÓNOMAS</t>
  </si>
  <si>
    <t>45 DE LA COMUNIDAD AUTÓNOMA DE MADRID</t>
  </si>
  <si>
    <t>470 01 SUSCRIPCIONES DONATIVOS Y PATROCINIOS FIESTAS</t>
  </si>
  <si>
    <t>470 DE EMPRESAS PRIVADAS</t>
  </si>
  <si>
    <t>47 DE EMPRESAS PRIVADAS</t>
  </si>
  <si>
    <t>520 01 INTERESES DE DEPÓSITOS A PLAZO EN ENTIDADES FINANCIERAS</t>
  </si>
  <si>
    <t>520 INTERESES DE DEPÓSITOS</t>
  </si>
  <si>
    <t>52 INTERESES DE DEPÓSITOS EN BANCOS Y CAJAS DE AHORRO</t>
  </si>
  <si>
    <t>534 10 DE SOC Y ENTIDADES NO DEPENDIENTES DE LAS ENTIDADES LOCALES</t>
  </si>
  <si>
    <t>534 DE SOCIEDADES MERCANTILES, ENTIDADES PÚBLICAS EMPRESARIALES Y OTROS ORGANISMOS PÚBLICOS</t>
  </si>
  <si>
    <t>53 DIVIDENDOS Y PARTICIPACIONES EN BENEFICIOS</t>
  </si>
  <si>
    <t>541 00 PRODUCTO ARRENDAMIENTO VIVIENDAS SOCIALES</t>
  </si>
  <si>
    <t>541 ARRENDAMIENTOS DE FINCAS URBANAS</t>
  </si>
  <si>
    <t>54 RENTAS DE BIENES INMUEBLES</t>
  </si>
  <si>
    <t>550 00 CONCESIONES ADMINISTRATIVAS</t>
  </si>
  <si>
    <t>550 03 CONCESIONES ADMINISTRATIVAS DEPORTES</t>
  </si>
  <si>
    <t>550 04 CONCESIONES ADMINISTRATIVAS JUVENTUD</t>
  </si>
  <si>
    <t>550 05 CONCESIONES ADMINISTRATIVAS ENSEÑANZA</t>
  </si>
  <si>
    <t>550 06 CONCESIONES ADKINISTRATIVAS (OTRAS)</t>
  </si>
  <si>
    <t>550 DE CONCESIONES ADMINISTRATIVAS CON CONTRAPRESTACIÓN ECONÓMICA</t>
  </si>
  <si>
    <t>555 00 APROVECHAMIENTOS ESPECIALES CONVENIO INEM</t>
  </si>
  <si>
    <t>555 APROVECHAMIENTOS ESPECIALES CON CONTRAPRESTACIÓN</t>
  </si>
  <si>
    <t>55 PRODUCTOS DE CONCESIONES Y APROVECHAMIENTOS ESPECIALES</t>
  </si>
  <si>
    <t>599 00 OTROS INGRESOS PATRIMONIALES</t>
  </si>
  <si>
    <t>599 OTROS INGRESOS PATRIMONIALES</t>
  </si>
  <si>
    <t>59 OTROS INGRESOS PATRIMONIALES</t>
  </si>
  <si>
    <t>619 02 ENAJENACIÓN VIVIENDAS SOCIALES LA SACEDILLA</t>
  </si>
  <si>
    <t>619 DE OTRAS INVERSIONES REALES</t>
  </si>
  <si>
    <t>61 DE LAS DEMÁS INVERSIONES REALES</t>
  </si>
  <si>
    <t>831 00 REINTEGRO DE PRÉSTAMOS A EMPLEADOS A LARGO PLAZO</t>
  </si>
  <si>
    <t>831 REINTEGRO DE PRÉSTAMOS DEFUERA  DEL  SCTOR PÚBLICO A LARGO PLAZO</t>
  </si>
  <si>
    <t>83 REINTEGRO DE  PRÉSTAMOS A MEDIO Y LARGO PLAZO A EMPLEADOS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</si>
</sst>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Times New Roman"/>
      <family val="1"/>
    </font>
    <font>
      <i/>
      <u val="single"/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u val="single"/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4" fontId="9" fillId="0" borderId="13" xfId="0" applyNumberFormat="1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4" fontId="7" fillId="0" borderId="15" xfId="0" applyNumberFormat="1" applyFont="1" applyBorder="1" applyAlignment="1">
      <alignment vertical="center"/>
    </xf>
    <xf numFmtId="164" fontId="0" fillId="0" borderId="0" xfId="0" applyNumberFormat="1" applyAlignment="1">
      <alignment horizontal="center" vertical="center"/>
    </xf>
    <xf numFmtId="164" fontId="7" fillId="0" borderId="11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9" fillId="0" borderId="13" xfId="0" applyNumberFormat="1" applyFont="1" applyFill="1" applyBorder="1" applyAlignment="1">
      <alignment horizontal="right" vertical="center"/>
    </xf>
    <xf numFmtId="164" fontId="11" fillId="0" borderId="0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164" fontId="9" fillId="0" borderId="13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0" fontId="46" fillId="0" borderId="0" xfId="0" applyFont="1" applyAlignment="1">
      <alignment/>
    </xf>
    <xf numFmtId="0" fontId="46" fillId="0" borderId="16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/>
    </xf>
    <xf numFmtId="164" fontId="46" fillId="0" borderId="0" xfId="0" applyNumberFormat="1" applyFont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164" fontId="0" fillId="0" borderId="0" xfId="0" applyNumberFormat="1" applyFont="1" applyAlignment="1">
      <alignment horizontal="center" vertical="center"/>
    </xf>
    <xf numFmtId="164" fontId="46" fillId="0" borderId="0" xfId="0" applyNumberFormat="1" applyFont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164" fontId="46" fillId="0" borderId="13" xfId="0" applyNumberFormat="1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95250</xdr:rowOff>
    </xdr:from>
    <xdr:to>
      <xdr:col>0</xdr:col>
      <xdr:colOff>590550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0"/>
          <a:ext cx="44767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647700</xdr:colOff>
      <xdr:row>1</xdr:row>
      <xdr:rowOff>85725</xdr:rowOff>
    </xdr:from>
    <xdr:to>
      <xdr:col>0</xdr:col>
      <xdr:colOff>1828800</xdr:colOff>
      <xdr:row>2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47700" y="276225"/>
          <a:ext cx="11811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0"/>
  <sheetViews>
    <sheetView tabSelected="1" zoomScale="120" zoomScaleNormal="120" zoomScalePageLayoutView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"/>
    </sheetView>
  </sheetViews>
  <sheetFormatPr defaultColWidth="11.421875" defaultRowHeight="15"/>
  <cols>
    <col min="1" max="1" width="37.28125" style="0" customWidth="1"/>
    <col min="2" max="6" width="12.7109375" style="0" customWidth="1"/>
    <col min="7" max="7" width="12.421875" style="0" customWidth="1"/>
    <col min="11" max="11" width="8.8515625" style="0" customWidth="1"/>
    <col min="12" max="14" width="6.7109375" style="0" customWidth="1"/>
  </cols>
  <sheetData>
    <row r="2" spans="2:14" ht="24.75" customHeight="1">
      <c r="B2" s="36" t="s">
        <v>27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</row>
    <row r="3" spans="1:14" ht="24.75" customHeight="1">
      <c r="A3" s="23"/>
      <c r="B3" s="23"/>
      <c r="C3" s="23"/>
      <c r="D3" s="23"/>
      <c r="E3" s="23"/>
      <c r="F3" s="23"/>
      <c r="G3" s="35" t="s">
        <v>9</v>
      </c>
      <c r="H3" s="35"/>
      <c r="I3" s="35"/>
      <c r="J3" s="35"/>
      <c r="K3" s="35" t="s">
        <v>10</v>
      </c>
      <c r="L3" s="35"/>
      <c r="M3" s="35"/>
      <c r="N3" s="35"/>
    </row>
    <row r="4" spans="1:14" ht="60">
      <c r="A4" s="24" t="s">
        <v>11</v>
      </c>
      <c r="B4" s="25" t="s">
        <v>0</v>
      </c>
      <c r="C4" s="25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26</v>
      </c>
      <c r="L4" s="25" t="s">
        <v>6</v>
      </c>
      <c r="M4" s="25" t="s">
        <v>7</v>
      </c>
      <c r="N4" s="25" t="s">
        <v>8</v>
      </c>
    </row>
    <row r="5" spans="1:2" ht="30" customHeight="1">
      <c r="A5" s="1" t="s">
        <v>12</v>
      </c>
      <c r="B5" s="2"/>
    </row>
    <row r="6" spans="1:14" ht="30" customHeight="1">
      <c r="A6" s="26" t="s">
        <v>28</v>
      </c>
      <c r="B6" s="4">
        <v>44700</v>
      </c>
      <c r="C6" s="4">
        <v>45147</v>
      </c>
      <c r="D6" s="4">
        <v>45598</v>
      </c>
      <c r="E6" s="4">
        <v>46054</v>
      </c>
      <c r="F6" s="4">
        <v>44700</v>
      </c>
      <c r="G6" s="4">
        <f aca="true" t="shared" si="0" ref="G6:G15">B6-F6</f>
        <v>0</v>
      </c>
      <c r="H6" s="4">
        <f aca="true" t="shared" si="1" ref="H6:H15">C6-B6</f>
        <v>447</v>
      </c>
      <c r="I6" s="4">
        <f aca="true" t="shared" si="2" ref="I6:I15">D6-C6</f>
        <v>451</v>
      </c>
      <c r="J6" s="4">
        <f aca="true" t="shared" si="3" ref="J6:J15">E6-D6</f>
        <v>456</v>
      </c>
      <c r="K6" s="15">
        <f aca="true" t="shared" si="4" ref="K6:K17">G6/F6</f>
        <v>0</v>
      </c>
      <c r="L6" s="15">
        <f aca="true" t="shared" si="5" ref="L6:L17">H6/B6</f>
        <v>0.01</v>
      </c>
      <c r="M6" s="15">
        <f aca="true" t="shared" si="6" ref="M6:M17">I6/C6</f>
        <v>0.009989589562983145</v>
      </c>
      <c r="N6" s="15">
        <f aca="true" t="shared" si="7" ref="N6:N17">J6/D6</f>
        <v>0.01000043861572876</v>
      </c>
    </row>
    <row r="7" spans="1:14" ht="30" customHeight="1">
      <c r="A7" s="26" t="s">
        <v>29</v>
      </c>
      <c r="B7" s="4">
        <v>44700</v>
      </c>
      <c r="C7" s="4">
        <v>45147</v>
      </c>
      <c r="D7" s="4">
        <v>45598</v>
      </c>
      <c r="E7" s="4">
        <v>46054</v>
      </c>
      <c r="F7" s="4">
        <v>44700</v>
      </c>
      <c r="G7" s="4">
        <f t="shared" si="0"/>
        <v>0</v>
      </c>
      <c r="H7" s="4">
        <f t="shared" si="1"/>
        <v>447</v>
      </c>
      <c r="I7" s="4">
        <f t="shared" si="2"/>
        <v>451</v>
      </c>
      <c r="J7" s="4">
        <f t="shared" si="3"/>
        <v>456</v>
      </c>
      <c r="K7" s="15">
        <f t="shared" si="4"/>
        <v>0</v>
      </c>
      <c r="L7" s="15">
        <f t="shared" si="5"/>
        <v>0.01</v>
      </c>
      <c r="M7" s="15">
        <f t="shared" si="6"/>
        <v>0.009989589562983145</v>
      </c>
      <c r="N7" s="15">
        <f t="shared" si="7"/>
        <v>0.01000043861572876</v>
      </c>
    </row>
    <row r="8" spans="1:14" ht="30" customHeight="1">
      <c r="A8" s="26" t="s">
        <v>30</v>
      </c>
      <c r="B8" s="4">
        <v>28300000</v>
      </c>
      <c r="C8" s="4">
        <v>28583000</v>
      </c>
      <c r="D8" s="4">
        <v>28868830</v>
      </c>
      <c r="E8" s="4">
        <v>29157518</v>
      </c>
      <c r="F8" s="4">
        <v>27500000</v>
      </c>
      <c r="G8" s="4">
        <f t="shared" si="0"/>
        <v>800000</v>
      </c>
      <c r="H8" s="4">
        <f t="shared" si="1"/>
        <v>283000</v>
      </c>
      <c r="I8" s="4">
        <f t="shared" si="2"/>
        <v>285830</v>
      </c>
      <c r="J8" s="4">
        <f t="shared" si="3"/>
        <v>288688</v>
      </c>
      <c r="K8" s="15">
        <f t="shared" si="4"/>
        <v>0.02909090909090909</v>
      </c>
      <c r="L8" s="15">
        <f t="shared" si="5"/>
        <v>0.01</v>
      </c>
      <c r="M8" s="15">
        <f t="shared" si="6"/>
        <v>0.01</v>
      </c>
      <c r="N8" s="15">
        <f t="shared" si="7"/>
        <v>0.009999989608169087</v>
      </c>
    </row>
    <row r="9" spans="1:14" ht="30" customHeight="1">
      <c r="A9" s="26" t="s">
        <v>31</v>
      </c>
      <c r="B9" s="4">
        <v>28300000</v>
      </c>
      <c r="C9" s="4">
        <v>28583000</v>
      </c>
      <c r="D9" s="4">
        <v>28868830</v>
      </c>
      <c r="E9" s="4">
        <v>29157518</v>
      </c>
      <c r="F9" s="4">
        <v>27500000</v>
      </c>
      <c r="G9" s="4">
        <f>B9-F9</f>
        <v>800000</v>
      </c>
      <c r="H9" s="4">
        <f>C9-B9</f>
        <v>283000</v>
      </c>
      <c r="I9" s="4">
        <f>D9-C9</f>
        <v>285830</v>
      </c>
      <c r="J9" s="4">
        <f>E9-D9</f>
        <v>288688</v>
      </c>
      <c r="K9" s="15">
        <f t="shared" si="4"/>
        <v>0.02909090909090909</v>
      </c>
      <c r="L9" s="15">
        <f t="shared" si="5"/>
        <v>0.01</v>
      </c>
      <c r="M9" s="15">
        <f t="shared" si="6"/>
        <v>0.01</v>
      </c>
      <c r="N9" s="15">
        <f t="shared" si="7"/>
        <v>0.009999989608169087</v>
      </c>
    </row>
    <row r="10" spans="1:14" ht="30" customHeight="1">
      <c r="A10" s="26" t="s">
        <v>32</v>
      </c>
      <c r="B10" s="4">
        <v>5750000</v>
      </c>
      <c r="C10" s="4">
        <v>5807500</v>
      </c>
      <c r="D10" s="4">
        <v>5865575</v>
      </c>
      <c r="E10" s="4">
        <v>5924231</v>
      </c>
      <c r="F10" s="4">
        <v>3100000</v>
      </c>
      <c r="G10" s="4">
        <f t="shared" si="0"/>
        <v>2650000</v>
      </c>
      <c r="H10" s="4">
        <f t="shared" si="1"/>
        <v>57500</v>
      </c>
      <c r="I10" s="4">
        <f t="shared" si="2"/>
        <v>58075</v>
      </c>
      <c r="J10" s="4">
        <f t="shared" si="3"/>
        <v>58656</v>
      </c>
      <c r="K10" s="15">
        <f t="shared" si="4"/>
        <v>0.8548387096774194</v>
      </c>
      <c r="L10" s="15">
        <f t="shared" si="5"/>
        <v>0.01</v>
      </c>
      <c r="M10" s="15">
        <f t="shared" si="6"/>
        <v>0.01</v>
      </c>
      <c r="N10" s="15">
        <f t="shared" si="7"/>
        <v>0.010000042621567366</v>
      </c>
    </row>
    <row r="11" spans="1:14" ht="30" customHeight="1">
      <c r="A11" s="26" t="s">
        <v>33</v>
      </c>
      <c r="B11" s="4">
        <v>5750000</v>
      </c>
      <c r="C11" s="4">
        <v>5807500</v>
      </c>
      <c r="D11" s="4">
        <v>5865575</v>
      </c>
      <c r="E11" s="4">
        <v>5924231</v>
      </c>
      <c r="F11" s="4">
        <v>3100000</v>
      </c>
      <c r="G11" s="4">
        <f>B11-F11</f>
        <v>2650000</v>
      </c>
      <c r="H11" s="4">
        <f>C11-B11</f>
        <v>57500</v>
      </c>
      <c r="I11" s="4">
        <f>D11-C11</f>
        <v>58075</v>
      </c>
      <c r="J11" s="4">
        <f t="shared" si="3"/>
        <v>58656</v>
      </c>
      <c r="K11" s="15">
        <f t="shared" si="4"/>
        <v>0.8548387096774194</v>
      </c>
      <c r="L11" s="15">
        <f t="shared" si="5"/>
        <v>0.01</v>
      </c>
      <c r="M11" s="15">
        <f t="shared" si="6"/>
        <v>0.01</v>
      </c>
      <c r="N11" s="15">
        <f t="shared" si="7"/>
        <v>0.010000042621567366</v>
      </c>
    </row>
    <row r="12" spans="1:14" ht="30" customHeight="1">
      <c r="A12" s="26" t="s">
        <v>34</v>
      </c>
      <c r="B12" s="4">
        <v>5500000</v>
      </c>
      <c r="C12" s="4">
        <v>5555000</v>
      </c>
      <c r="D12" s="4">
        <v>5610550</v>
      </c>
      <c r="E12" s="4">
        <v>5666656</v>
      </c>
      <c r="F12" s="4">
        <v>7000000</v>
      </c>
      <c r="G12" s="4">
        <f t="shared" si="0"/>
        <v>-1500000</v>
      </c>
      <c r="H12" s="4">
        <f t="shared" si="1"/>
        <v>55000</v>
      </c>
      <c r="I12" s="4">
        <f t="shared" si="2"/>
        <v>55550</v>
      </c>
      <c r="J12" s="4">
        <f t="shared" si="3"/>
        <v>56106</v>
      </c>
      <c r="K12" s="15">
        <f t="shared" si="4"/>
        <v>-0.21428571428571427</v>
      </c>
      <c r="L12" s="15">
        <f t="shared" si="5"/>
        <v>0.01</v>
      </c>
      <c r="M12" s="15">
        <f t="shared" si="6"/>
        <v>0.01</v>
      </c>
      <c r="N12" s="15">
        <f t="shared" si="7"/>
        <v>0.010000089117822674</v>
      </c>
    </row>
    <row r="13" spans="1:14" ht="30" customHeight="1">
      <c r="A13" s="26" t="s">
        <v>35</v>
      </c>
      <c r="B13" s="4">
        <v>5500000</v>
      </c>
      <c r="C13" s="4">
        <v>5555000</v>
      </c>
      <c r="D13" s="4">
        <v>5610550</v>
      </c>
      <c r="E13" s="4">
        <v>5666656</v>
      </c>
      <c r="F13" s="4">
        <v>7000000</v>
      </c>
      <c r="G13" s="4">
        <f>B13-F13</f>
        <v>-1500000</v>
      </c>
      <c r="H13" s="4">
        <f>C13-B13</f>
        <v>55000</v>
      </c>
      <c r="I13" s="4">
        <f>D13-C13</f>
        <v>55550</v>
      </c>
      <c r="J13" s="4">
        <f t="shared" si="3"/>
        <v>56106</v>
      </c>
      <c r="K13" s="15">
        <f t="shared" si="4"/>
        <v>-0.21428571428571427</v>
      </c>
      <c r="L13" s="15">
        <f t="shared" si="5"/>
        <v>0.01</v>
      </c>
      <c r="M13" s="15">
        <f t="shared" si="6"/>
        <v>0.01</v>
      </c>
      <c r="N13" s="15">
        <f t="shared" si="7"/>
        <v>0.010000089117822674</v>
      </c>
    </row>
    <row r="14" spans="1:14" ht="30" customHeight="1">
      <c r="A14" s="30" t="s">
        <v>36</v>
      </c>
      <c r="B14" s="28">
        <f>B7+B9+B11+B13</f>
        <v>39594700</v>
      </c>
      <c r="C14" s="28">
        <f>C7+C9+C11+C13</f>
        <v>39990647</v>
      </c>
      <c r="D14" s="28">
        <f>D7+D9+D11+D13</f>
        <v>40390553</v>
      </c>
      <c r="E14" s="28">
        <f>E7+E9+E11+E13</f>
        <v>40794459</v>
      </c>
      <c r="F14" s="28">
        <f>F7+F9+F11+F13</f>
        <v>37644700</v>
      </c>
      <c r="G14" s="28">
        <f t="shared" si="0"/>
        <v>1950000</v>
      </c>
      <c r="H14" s="28">
        <f t="shared" si="1"/>
        <v>395947</v>
      </c>
      <c r="I14" s="28">
        <f t="shared" si="2"/>
        <v>399906</v>
      </c>
      <c r="J14" s="28">
        <f t="shared" si="3"/>
        <v>403906</v>
      </c>
      <c r="K14" s="29">
        <f t="shared" si="4"/>
        <v>0.051800120601306426</v>
      </c>
      <c r="L14" s="29">
        <f t="shared" si="5"/>
        <v>0.01</v>
      </c>
      <c r="M14" s="29">
        <f t="shared" si="6"/>
        <v>0.009999988247251913</v>
      </c>
      <c r="N14" s="29">
        <f t="shared" si="7"/>
        <v>0.010000011636384379</v>
      </c>
    </row>
    <row r="15" spans="1:14" ht="30" customHeight="1">
      <c r="A15" s="26" t="s">
        <v>37</v>
      </c>
      <c r="B15" s="4">
        <v>3750000</v>
      </c>
      <c r="C15" s="4">
        <v>3787500</v>
      </c>
      <c r="D15" s="4">
        <v>3825375</v>
      </c>
      <c r="E15" s="4">
        <v>3863629</v>
      </c>
      <c r="F15" s="4">
        <v>2800000</v>
      </c>
      <c r="G15" s="4">
        <f t="shared" si="0"/>
        <v>950000</v>
      </c>
      <c r="H15" s="4">
        <f t="shared" si="1"/>
        <v>37500</v>
      </c>
      <c r="I15" s="4">
        <f t="shared" si="2"/>
        <v>37875</v>
      </c>
      <c r="J15" s="4">
        <f t="shared" si="3"/>
        <v>38254</v>
      </c>
      <c r="K15" s="15">
        <f t="shared" si="4"/>
        <v>0.3392857142857143</v>
      </c>
      <c r="L15" s="15">
        <f t="shared" si="5"/>
        <v>0.01</v>
      </c>
      <c r="M15" s="15">
        <f t="shared" si="6"/>
        <v>0.01</v>
      </c>
      <c r="N15" s="15">
        <f t="shared" si="7"/>
        <v>0.010000065353069961</v>
      </c>
    </row>
    <row r="16" spans="1:14" ht="30" customHeight="1">
      <c r="A16" s="26" t="s">
        <v>38</v>
      </c>
      <c r="B16" s="4">
        <v>3750000</v>
      </c>
      <c r="C16" s="4">
        <v>3787500</v>
      </c>
      <c r="D16" s="4">
        <v>3825375</v>
      </c>
      <c r="E16" s="4">
        <v>3863629</v>
      </c>
      <c r="F16" s="4">
        <v>2800000</v>
      </c>
      <c r="G16" s="4">
        <f>B16-F16</f>
        <v>950000</v>
      </c>
      <c r="H16" s="4">
        <f aca="true" t="shared" si="8" ref="H16:J17">C16-B16</f>
        <v>37500</v>
      </c>
      <c r="I16" s="4">
        <f t="shared" si="8"/>
        <v>37875</v>
      </c>
      <c r="J16" s="4">
        <f t="shared" si="8"/>
        <v>38254</v>
      </c>
      <c r="K16" s="15">
        <f>G16/F16</f>
        <v>0.3392857142857143</v>
      </c>
      <c r="L16" s="15">
        <f>H16/B16</f>
        <v>0.01</v>
      </c>
      <c r="M16" s="15">
        <f>I16/C16</f>
        <v>0.01</v>
      </c>
      <c r="N16" s="15">
        <f>J16/D16</f>
        <v>0.010000065353069961</v>
      </c>
    </row>
    <row r="17" spans="1:14" ht="30" customHeight="1">
      <c r="A17" s="30" t="s">
        <v>39</v>
      </c>
      <c r="B17" s="28">
        <v>3750000</v>
      </c>
      <c r="C17" s="28">
        <v>3787500</v>
      </c>
      <c r="D17" s="28">
        <v>3825375</v>
      </c>
      <c r="E17" s="28">
        <v>3863629</v>
      </c>
      <c r="F17" s="28">
        <v>2800000</v>
      </c>
      <c r="G17" s="28">
        <f>B17-F17</f>
        <v>950000</v>
      </c>
      <c r="H17" s="28">
        <f t="shared" si="8"/>
        <v>37500</v>
      </c>
      <c r="I17" s="28">
        <f t="shared" si="8"/>
        <v>37875</v>
      </c>
      <c r="J17" s="28">
        <f t="shared" si="8"/>
        <v>38254</v>
      </c>
      <c r="K17" s="29">
        <f t="shared" si="4"/>
        <v>0.3392857142857143</v>
      </c>
      <c r="L17" s="29">
        <f t="shared" si="5"/>
        <v>0.01</v>
      </c>
      <c r="M17" s="29">
        <f t="shared" si="6"/>
        <v>0.01</v>
      </c>
      <c r="N17" s="29">
        <f t="shared" si="7"/>
        <v>0.010000065353069961</v>
      </c>
    </row>
    <row r="18" spans="1:14" ht="30" customHeight="1">
      <c r="A18" s="27" t="s">
        <v>13</v>
      </c>
      <c r="B18" s="28">
        <f>B14+B17</f>
        <v>43344700</v>
      </c>
      <c r="C18" s="28">
        <f aca="true" t="shared" si="9" ref="C18:J18">C14+C17</f>
        <v>43778147</v>
      </c>
      <c r="D18" s="28">
        <f t="shared" si="9"/>
        <v>44215928</v>
      </c>
      <c r="E18" s="28">
        <f t="shared" si="9"/>
        <v>44658088</v>
      </c>
      <c r="F18" s="28">
        <f t="shared" si="9"/>
        <v>40444700</v>
      </c>
      <c r="G18" s="28">
        <f t="shared" si="9"/>
        <v>2900000</v>
      </c>
      <c r="H18" s="28">
        <f t="shared" si="9"/>
        <v>433447</v>
      </c>
      <c r="I18" s="28">
        <f t="shared" si="9"/>
        <v>437781</v>
      </c>
      <c r="J18" s="28">
        <f t="shared" si="9"/>
        <v>442160</v>
      </c>
      <c r="K18" s="29">
        <f aca="true" t="shared" si="10" ref="K18:K33">G18/F18</f>
        <v>0.07170284363587813</v>
      </c>
      <c r="L18" s="29">
        <f aca="true" t="shared" si="11" ref="L18:L33">H18/B18</f>
        <v>0.01</v>
      </c>
      <c r="M18" s="29">
        <f aca="true" t="shared" si="12" ref="M18:M33">I18/C18</f>
        <v>0.009999989264049937</v>
      </c>
      <c r="N18" s="29">
        <f aca="true" t="shared" si="13" ref="N18:N33">J18/D18</f>
        <v>0.010000016283724725</v>
      </c>
    </row>
    <row r="19" spans="1:14" ht="30" customHeight="1">
      <c r="A19" s="26" t="s">
        <v>40</v>
      </c>
      <c r="B19" s="4">
        <v>3947000</v>
      </c>
      <c r="C19" s="4">
        <v>3986470</v>
      </c>
      <c r="D19" s="4">
        <v>4026335</v>
      </c>
      <c r="E19" s="4">
        <v>4066598</v>
      </c>
      <c r="F19" s="4">
        <v>1510656</v>
      </c>
      <c r="G19" s="4">
        <f aca="true" t="shared" si="14" ref="G19:G41">B19-F19</f>
        <v>2436344</v>
      </c>
      <c r="H19" s="4">
        <f aca="true" t="shared" si="15" ref="H19:H41">C19-B19</f>
        <v>39470</v>
      </c>
      <c r="I19" s="4">
        <f aca="true" t="shared" si="16" ref="I19:I41">D19-C19</f>
        <v>39865</v>
      </c>
      <c r="J19" s="4">
        <f aca="true" t="shared" si="17" ref="J19:J41">E19-D19</f>
        <v>40263</v>
      </c>
      <c r="K19" s="15">
        <f t="shared" si="10"/>
        <v>1.6127721996271818</v>
      </c>
      <c r="L19" s="15">
        <f t="shared" si="11"/>
        <v>0.01</v>
      </c>
      <c r="M19" s="15">
        <f t="shared" si="12"/>
        <v>0.01000007525454851</v>
      </c>
      <c r="N19" s="15">
        <f t="shared" si="13"/>
        <v>0.009999913072310178</v>
      </c>
    </row>
    <row r="20" spans="1:14" ht="30" customHeight="1">
      <c r="A20" s="26" t="s">
        <v>41</v>
      </c>
      <c r="B20" s="4">
        <v>3947000</v>
      </c>
      <c r="C20" s="4">
        <v>3986470</v>
      </c>
      <c r="D20" s="4">
        <v>4026335</v>
      </c>
      <c r="E20" s="4">
        <v>4066598</v>
      </c>
      <c r="F20" s="4">
        <v>1510656</v>
      </c>
      <c r="G20" s="4">
        <f t="shared" si="14"/>
        <v>2436344</v>
      </c>
      <c r="H20" s="4">
        <f t="shared" si="15"/>
        <v>39470</v>
      </c>
      <c r="I20" s="4">
        <f t="shared" si="16"/>
        <v>39865</v>
      </c>
      <c r="J20" s="4">
        <f t="shared" si="17"/>
        <v>40263</v>
      </c>
      <c r="K20" s="15">
        <f t="shared" si="10"/>
        <v>1.6127721996271818</v>
      </c>
      <c r="L20" s="15">
        <f t="shared" si="11"/>
        <v>0.01</v>
      </c>
      <c r="M20" s="15">
        <f t="shared" si="12"/>
        <v>0.01000007525454851</v>
      </c>
      <c r="N20" s="15">
        <f t="shared" si="13"/>
        <v>0.009999913072310178</v>
      </c>
    </row>
    <row r="21" spans="1:14" ht="30" customHeight="1">
      <c r="A21" s="26" t="s">
        <v>42</v>
      </c>
      <c r="B21" s="4">
        <v>3947000</v>
      </c>
      <c r="C21" s="4">
        <v>3986470</v>
      </c>
      <c r="D21" s="4">
        <v>4026335</v>
      </c>
      <c r="E21" s="4">
        <v>4066598</v>
      </c>
      <c r="F21" s="4">
        <v>1510656</v>
      </c>
      <c r="G21" s="4">
        <f t="shared" si="14"/>
        <v>2436344</v>
      </c>
      <c r="H21" s="4">
        <f t="shared" si="15"/>
        <v>39470</v>
      </c>
      <c r="I21" s="4">
        <f t="shared" si="16"/>
        <v>39865</v>
      </c>
      <c r="J21" s="4">
        <f t="shared" si="17"/>
        <v>40263</v>
      </c>
      <c r="K21" s="15">
        <f t="shared" si="10"/>
        <v>1.6127721996271818</v>
      </c>
      <c r="L21" s="15">
        <f t="shared" si="11"/>
        <v>0.01</v>
      </c>
      <c r="M21" s="15">
        <f t="shared" si="12"/>
        <v>0.01000007525454851</v>
      </c>
      <c r="N21" s="15">
        <f t="shared" si="13"/>
        <v>0.009999913072310178</v>
      </c>
    </row>
    <row r="22" spans="1:14" ht="30" customHeight="1">
      <c r="A22" s="27" t="s">
        <v>14</v>
      </c>
      <c r="B22" s="28">
        <v>3947000</v>
      </c>
      <c r="C22" s="28">
        <v>3986470</v>
      </c>
      <c r="D22" s="28">
        <v>4026335</v>
      </c>
      <c r="E22" s="28">
        <v>4066598</v>
      </c>
      <c r="F22" s="28">
        <v>1510656</v>
      </c>
      <c r="G22" s="28">
        <f t="shared" si="14"/>
        <v>2436344</v>
      </c>
      <c r="H22" s="28">
        <f t="shared" si="15"/>
        <v>39470</v>
      </c>
      <c r="I22" s="28">
        <f t="shared" si="16"/>
        <v>39865</v>
      </c>
      <c r="J22" s="28">
        <f t="shared" si="17"/>
        <v>40263</v>
      </c>
      <c r="K22" s="29">
        <f t="shared" si="10"/>
        <v>1.6127721996271818</v>
      </c>
      <c r="L22" s="29">
        <f t="shared" si="11"/>
        <v>0.01</v>
      </c>
      <c r="M22" s="29">
        <f t="shared" si="12"/>
        <v>0.01000007525454851</v>
      </c>
      <c r="N22" s="29">
        <f t="shared" si="13"/>
        <v>0.009999913072310178</v>
      </c>
    </row>
    <row r="23" spans="1:14" ht="30" customHeight="1">
      <c r="A23" s="26" t="s">
        <v>43</v>
      </c>
      <c r="B23" s="4">
        <v>1060000</v>
      </c>
      <c r="C23" s="4">
        <v>1070600</v>
      </c>
      <c r="D23" s="4">
        <v>1081306</v>
      </c>
      <c r="E23" s="4">
        <v>1092119</v>
      </c>
      <c r="F23" s="4">
        <v>1150000</v>
      </c>
      <c r="G23" s="4">
        <f t="shared" si="14"/>
        <v>-90000</v>
      </c>
      <c r="H23" s="4">
        <f t="shared" si="15"/>
        <v>10600</v>
      </c>
      <c r="I23" s="4">
        <f t="shared" si="16"/>
        <v>10706</v>
      </c>
      <c r="J23" s="4">
        <f t="shared" si="17"/>
        <v>10813</v>
      </c>
      <c r="K23" s="15">
        <f t="shared" si="10"/>
        <v>-0.0782608695652174</v>
      </c>
      <c r="L23" s="15">
        <f t="shared" si="11"/>
        <v>0.01</v>
      </c>
      <c r="M23" s="15">
        <f t="shared" si="12"/>
        <v>0.01</v>
      </c>
      <c r="N23" s="15">
        <f t="shared" si="13"/>
        <v>0.009999944511544373</v>
      </c>
    </row>
    <row r="24" spans="1:14" ht="30" customHeight="1">
      <c r="A24" s="26" t="s">
        <v>44</v>
      </c>
      <c r="B24" s="4">
        <v>1060000</v>
      </c>
      <c r="C24" s="4">
        <v>1070600</v>
      </c>
      <c r="D24" s="4">
        <v>1081306</v>
      </c>
      <c r="E24" s="4">
        <v>1092119</v>
      </c>
      <c r="F24" s="4">
        <v>1150000</v>
      </c>
      <c r="G24" s="4">
        <f t="shared" si="14"/>
        <v>-90000</v>
      </c>
      <c r="H24" s="4">
        <f t="shared" si="15"/>
        <v>10600</v>
      </c>
      <c r="I24" s="4">
        <f t="shared" si="16"/>
        <v>10706</v>
      </c>
      <c r="J24" s="4">
        <f t="shared" si="17"/>
        <v>10813</v>
      </c>
      <c r="K24" s="15">
        <f t="shared" si="10"/>
        <v>-0.0782608695652174</v>
      </c>
      <c r="L24" s="15">
        <f t="shared" si="11"/>
        <v>0.01</v>
      </c>
      <c r="M24" s="15">
        <f t="shared" si="12"/>
        <v>0.01</v>
      </c>
      <c r="N24" s="15">
        <f t="shared" si="13"/>
        <v>0.009999944511544373</v>
      </c>
    </row>
    <row r="25" spans="1:14" ht="30" customHeight="1">
      <c r="A25" s="30" t="s">
        <v>45</v>
      </c>
      <c r="B25" s="28">
        <v>1060000</v>
      </c>
      <c r="C25" s="28">
        <v>1070600</v>
      </c>
      <c r="D25" s="28">
        <v>1081306</v>
      </c>
      <c r="E25" s="28">
        <v>1092119</v>
      </c>
      <c r="F25" s="28">
        <v>1150000</v>
      </c>
      <c r="G25" s="28">
        <f t="shared" si="14"/>
        <v>-90000</v>
      </c>
      <c r="H25" s="28">
        <f t="shared" si="15"/>
        <v>10600</v>
      </c>
      <c r="I25" s="28">
        <f t="shared" si="16"/>
        <v>10706</v>
      </c>
      <c r="J25" s="28">
        <f t="shared" si="17"/>
        <v>10813</v>
      </c>
      <c r="K25" s="29">
        <f t="shared" si="10"/>
        <v>-0.0782608695652174</v>
      </c>
      <c r="L25" s="29">
        <f t="shared" si="11"/>
        <v>0.01</v>
      </c>
      <c r="M25" s="29">
        <f t="shared" si="12"/>
        <v>0.01</v>
      </c>
      <c r="N25" s="29">
        <f t="shared" si="13"/>
        <v>0.009999944511544373</v>
      </c>
    </row>
    <row r="26" spans="1:14" ht="30" customHeight="1">
      <c r="A26" s="26" t="s">
        <v>46</v>
      </c>
      <c r="B26" s="4">
        <v>9180</v>
      </c>
      <c r="C26" s="4">
        <v>9272</v>
      </c>
      <c r="D26" s="4">
        <v>9365</v>
      </c>
      <c r="E26" s="4">
        <v>9459</v>
      </c>
      <c r="F26" s="4">
        <v>4500</v>
      </c>
      <c r="G26" s="4">
        <f t="shared" si="14"/>
        <v>4680</v>
      </c>
      <c r="H26" s="4">
        <f t="shared" si="15"/>
        <v>92</v>
      </c>
      <c r="I26" s="4">
        <f t="shared" si="16"/>
        <v>93</v>
      </c>
      <c r="J26" s="4">
        <f t="shared" si="17"/>
        <v>94</v>
      </c>
      <c r="K26" s="15">
        <f t="shared" si="10"/>
        <v>1.04</v>
      </c>
      <c r="L26" s="15">
        <f t="shared" si="11"/>
        <v>0.010021786492374727</v>
      </c>
      <c r="M26" s="15">
        <f t="shared" si="12"/>
        <v>0.010030198446937014</v>
      </c>
      <c r="N26" s="15">
        <f t="shared" si="13"/>
        <v>0.01003737319807795</v>
      </c>
    </row>
    <row r="27" spans="1:14" ht="30" customHeight="1">
      <c r="A27" s="26" t="s">
        <v>47</v>
      </c>
      <c r="B27" s="4">
        <v>9180</v>
      </c>
      <c r="C27" s="4">
        <v>9272</v>
      </c>
      <c r="D27" s="4">
        <v>9365</v>
      </c>
      <c r="E27" s="4">
        <v>9459</v>
      </c>
      <c r="F27" s="4">
        <v>4500</v>
      </c>
      <c r="G27" s="4">
        <f t="shared" si="14"/>
        <v>4680</v>
      </c>
      <c r="H27" s="4">
        <f t="shared" si="15"/>
        <v>92</v>
      </c>
      <c r="I27" s="4">
        <f t="shared" si="16"/>
        <v>93</v>
      </c>
      <c r="J27" s="4">
        <f t="shared" si="17"/>
        <v>94</v>
      </c>
      <c r="K27" s="15">
        <f t="shared" si="10"/>
        <v>1.04</v>
      </c>
      <c r="L27" s="15">
        <f t="shared" si="11"/>
        <v>0.010021786492374727</v>
      </c>
      <c r="M27" s="15">
        <f t="shared" si="12"/>
        <v>0.010030198446937014</v>
      </c>
      <c r="N27" s="15">
        <f t="shared" si="13"/>
        <v>0.01003737319807795</v>
      </c>
    </row>
    <row r="28" spans="1:14" ht="30" customHeight="1">
      <c r="A28" s="26" t="s">
        <v>48</v>
      </c>
      <c r="B28" s="4">
        <v>175000</v>
      </c>
      <c r="C28" s="4">
        <v>176750</v>
      </c>
      <c r="D28" s="4">
        <v>178518</v>
      </c>
      <c r="E28" s="4">
        <v>180303</v>
      </c>
      <c r="F28" s="4">
        <v>175000</v>
      </c>
      <c r="G28" s="4">
        <f t="shared" si="14"/>
        <v>0</v>
      </c>
      <c r="H28" s="4">
        <f t="shared" si="15"/>
        <v>1750</v>
      </c>
      <c r="I28" s="4">
        <f t="shared" si="16"/>
        <v>1768</v>
      </c>
      <c r="J28" s="4">
        <f t="shared" si="17"/>
        <v>1785</v>
      </c>
      <c r="K28" s="15">
        <f t="shared" si="10"/>
        <v>0</v>
      </c>
      <c r="L28" s="15">
        <f t="shared" si="11"/>
        <v>0.01</v>
      </c>
      <c r="M28" s="15">
        <f t="shared" si="12"/>
        <v>0.010002828854314003</v>
      </c>
      <c r="N28" s="15">
        <f t="shared" si="13"/>
        <v>0.009998991698316136</v>
      </c>
    </row>
    <row r="29" spans="1:14" ht="44.25" customHeight="1">
      <c r="A29" s="26" t="s">
        <v>49</v>
      </c>
      <c r="B29" s="4">
        <v>175000</v>
      </c>
      <c r="C29" s="4">
        <v>176750</v>
      </c>
      <c r="D29" s="4">
        <v>178518</v>
      </c>
      <c r="E29" s="4">
        <v>180303</v>
      </c>
      <c r="F29" s="4">
        <v>175000</v>
      </c>
      <c r="G29" s="4">
        <f t="shared" si="14"/>
        <v>0</v>
      </c>
      <c r="H29" s="4">
        <f t="shared" si="15"/>
        <v>1750</v>
      </c>
      <c r="I29" s="4">
        <f t="shared" si="16"/>
        <v>1768</v>
      </c>
      <c r="J29" s="4">
        <f t="shared" si="17"/>
        <v>1785</v>
      </c>
      <c r="K29" s="15">
        <f t="shared" si="10"/>
        <v>0</v>
      </c>
      <c r="L29" s="15">
        <f t="shared" si="11"/>
        <v>0.01</v>
      </c>
      <c r="M29" s="15">
        <f t="shared" si="12"/>
        <v>0.010002828854314003</v>
      </c>
      <c r="N29" s="15">
        <f t="shared" si="13"/>
        <v>0.009998991698316136</v>
      </c>
    </row>
    <row r="30" spans="1:14" ht="45" customHeight="1">
      <c r="A30" s="30" t="s">
        <v>50</v>
      </c>
      <c r="B30" s="28">
        <f>B27+B29</f>
        <v>184180</v>
      </c>
      <c r="C30" s="28">
        <f aca="true" t="shared" si="18" ref="C30:J30">C27+C29</f>
        <v>186022</v>
      </c>
      <c r="D30" s="28">
        <f t="shared" si="18"/>
        <v>187883</v>
      </c>
      <c r="E30" s="28">
        <f t="shared" si="18"/>
        <v>189762</v>
      </c>
      <c r="F30" s="28">
        <f t="shared" si="18"/>
        <v>179500</v>
      </c>
      <c r="G30" s="28">
        <f t="shared" si="18"/>
        <v>4680</v>
      </c>
      <c r="H30" s="28">
        <f t="shared" si="18"/>
        <v>1842</v>
      </c>
      <c r="I30" s="28">
        <f t="shared" si="18"/>
        <v>1861</v>
      </c>
      <c r="J30" s="28">
        <f t="shared" si="18"/>
        <v>1879</v>
      </c>
      <c r="K30" s="29">
        <f t="shared" si="10"/>
        <v>0.02607242339832869</v>
      </c>
      <c r="L30" s="29">
        <f t="shared" si="11"/>
        <v>0.010001085894233902</v>
      </c>
      <c r="M30" s="29">
        <f t="shared" si="12"/>
        <v>0.010004193052434659</v>
      </c>
      <c r="N30" s="29">
        <f t="shared" si="13"/>
        <v>0.010000904818424233</v>
      </c>
    </row>
    <row r="31" spans="1:14" ht="30" customHeight="1">
      <c r="A31" s="26" t="s">
        <v>51</v>
      </c>
      <c r="B31" s="4">
        <v>2834000</v>
      </c>
      <c r="C31" s="4">
        <v>2862340</v>
      </c>
      <c r="D31" s="4">
        <v>2890963</v>
      </c>
      <c r="E31" s="4">
        <v>2919873</v>
      </c>
      <c r="F31" s="4">
        <v>610593</v>
      </c>
      <c r="G31" s="4">
        <f t="shared" si="14"/>
        <v>2223407</v>
      </c>
      <c r="H31" s="4">
        <f t="shared" si="15"/>
        <v>28340</v>
      </c>
      <c r="I31" s="4">
        <f t="shared" si="16"/>
        <v>28623</v>
      </c>
      <c r="J31" s="4">
        <f t="shared" si="17"/>
        <v>28910</v>
      </c>
      <c r="K31" s="15">
        <f t="shared" si="10"/>
        <v>3.6413895999462818</v>
      </c>
      <c r="L31" s="15">
        <f t="shared" si="11"/>
        <v>0.01</v>
      </c>
      <c r="M31" s="15">
        <f t="shared" si="12"/>
        <v>0.009999860254197615</v>
      </c>
      <c r="N31" s="15">
        <f t="shared" si="13"/>
        <v>0.010000127985034744</v>
      </c>
    </row>
    <row r="32" spans="1:14" ht="30" customHeight="1">
      <c r="A32" s="26" t="s">
        <v>52</v>
      </c>
      <c r="B32" s="4">
        <v>2834000</v>
      </c>
      <c r="C32" s="4">
        <v>2862340</v>
      </c>
      <c r="D32" s="4">
        <v>2890963</v>
      </c>
      <c r="E32" s="4">
        <v>2919873</v>
      </c>
      <c r="F32" s="4">
        <v>610593</v>
      </c>
      <c r="G32" s="4">
        <f t="shared" si="14"/>
        <v>2223407</v>
      </c>
      <c r="H32" s="4">
        <f t="shared" si="15"/>
        <v>28340</v>
      </c>
      <c r="I32" s="4">
        <f t="shared" si="16"/>
        <v>28623</v>
      </c>
      <c r="J32" s="4">
        <f t="shared" si="17"/>
        <v>28910</v>
      </c>
      <c r="K32" s="15">
        <f t="shared" si="10"/>
        <v>3.6413895999462818</v>
      </c>
      <c r="L32" s="15">
        <f t="shared" si="11"/>
        <v>0.01</v>
      </c>
      <c r="M32" s="15">
        <f t="shared" si="12"/>
        <v>0.009999860254197615</v>
      </c>
      <c r="N32" s="15">
        <f t="shared" si="13"/>
        <v>0.010000127985034744</v>
      </c>
    </row>
    <row r="33" spans="1:14" ht="30" customHeight="1">
      <c r="A33" s="26" t="s">
        <v>53</v>
      </c>
      <c r="B33" s="4">
        <v>175000</v>
      </c>
      <c r="C33" s="4">
        <v>176750</v>
      </c>
      <c r="D33" s="4">
        <v>178518</v>
      </c>
      <c r="E33" s="4">
        <v>180303</v>
      </c>
      <c r="F33" s="4">
        <v>20000</v>
      </c>
      <c r="G33" s="4">
        <f t="shared" si="14"/>
        <v>155000</v>
      </c>
      <c r="H33" s="4">
        <f t="shared" si="15"/>
        <v>1750</v>
      </c>
      <c r="I33" s="4">
        <f t="shared" si="16"/>
        <v>1768</v>
      </c>
      <c r="J33" s="4">
        <f t="shared" si="17"/>
        <v>1785</v>
      </c>
      <c r="K33" s="15">
        <f t="shared" si="10"/>
        <v>7.75</v>
      </c>
      <c r="L33" s="15">
        <f t="shared" si="11"/>
        <v>0.01</v>
      </c>
      <c r="M33" s="15">
        <f t="shared" si="12"/>
        <v>0.010002828854314003</v>
      </c>
      <c r="N33" s="15">
        <f t="shared" si="13"/>
        <v>0.009998991698316136</v>
      </c>
    </row>
    <row r="34" spans="1:14" ht="30" customHeight="1">
      <c r="A34" s="26" t="s">
        <v>54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f t="shared" si="14"/>
        <v>0</v>
      </c>
      <c r="H34" s="4">
        <f t="shared" si="15"/>
        <v>0</v>
      </c>
      <c r="I34" s="4">
        <f t="shared" si="16"/>
        <v>0</v>
      </c>
      <c r="J34" s="4">
        <f t="shared" si="17"/>
        <v>0</v>
      </c>
      <c r="K34" s="15">
        <v>0</v>
      </c>
      <c r="L34" s="15">
        <v>0</v>
      </c>
      <c r="M34" s="15">
        <v>0</v>
      </c>
      <c r="N34" s="15">
        <v>0</v>
      </c>
    </row>
    <row r="35" spans="1:14" ht="30" customHeight="1">
      <c r="A35" s="26" t="s">
        <v>55</v>
      </c>
      <c r="B35" s="4">
        <f>SUM(B33:B34)</f>
        <v>175000</v>
      </c>
      <c r="C35" s="4">
        <f>SUM(C33:C34)</f>
        <v>176750</v>
      </c>
      <c r="D35" s="4">
        <f>SUM(D33:D34)</f>
        <v>178518</v>
      </c>
      <c r="E35" s="4">
        <f>SUM(E33:E34)</f>
        <v>180303</v>
      </c>
      <c r="F35" s="4">
        <f>SUM(F33:F34)</f>
        <v>20000</v>
      </c>
      <c r="G35" s="4">
        <f t="shared" si="14"/>
        <v>155000</v>
      </c>
      <c r="H35" s="4">
        <f t="shared" si="15"/>
        <v>1750</v>
      </c>
      <c r="I35" s="4">
        <f t="shared" si="16"/>
        <v>1768</v>
      </c>
      <c r="J35" s="4">
        <f t="shared" si="17"/>
        <v>1785</v>
      </c>
      <c r="K35" s="15">
        <f>G35/F35</f>
        <v>7.75</v>
      </c>
      <c r="L35" s="15">
        <f aca="true" t="shared" si="19" ref="L35:L56">H35/B35</f>
        <v>0.01</v>
      </c>
      <c r="M35" s="15">
        <f aca="true" t="shared" si="20" ref="M35:M56">I35/C35</f>
        <v>0.010002828854314003</v>
      </c>
      <c r="N35" s="15">
        <f aca="true" t="shared" si="21" ref="N35:N56">J35/D35</f>
        <v>0.009998991698316136</v>
      </c>
    </row>
    <row r="36" spans="1:14" ht="30" customHeight="1">
      <c r="A36" s="26" t="s">
        <v>56</v>
      </c>
      <c r="B36" s="4">
        <v>91000</v>
      </c>
      <c r="C36" s="4">
        <v>91910</v>
      </c>
      <c r="D36" s="4">
        <v>92829</v>
      </c>
      <c r="E36" s="4">
        <v>93757</v>
      </c>
      <c r="F36" s="4">
        <v>93300</v>
      </c>
      <c r="G36" s="4">
        <f t="shared" si="14"/>
        <v>-2300</v>
      </c>
      <c r="H36" s="4">
        <f t="shared" si="15"/>
        <v>910</v>
      </c>
      <c r="I36" s="4">
        <f t="shared" si="16"/>
        <v>919</v>
      </c>
      <c r="J36" s="4">
        <f t="shared" si="17"/>
        <v>928</v>
      </c>
      <c r="K36" s="15">
        <f>G36/F36</f>
        <v>-0.02465166130760986</v>
      </c>
      <c r="L36" s="15">
        <f t="shared" si="19"/>
        <v>0.01</v>
      </c>
      <c r="M36" s="15">
        <f t="shared" si="20"/>
        <v>0.009998911979109999</v>
      </c>
      <c r="N36" s="15">
        <f t="shared" si="21"/>
        <v>0.00999687597625742</v>
      </c>
    </row>
    <row r="37" spans="1:14" ht="30" customHeight="1">
      <c r="A37" s="26" t="s">
        <v>57</v>
      </c>
      <c r="B37" s="4">
        <v>91000</v>
      </c>
      <c r="C37" s="4">
        <v>91910</v>
      </c>
      <c r="D37" s="4">
        <v>92829</v>
      </c>
      <c r="E37" s="4">
        <v>93757</v>
      </c>
      <c r="F37" s="4">
        <v>93300</v>
      </c>
      <c r="G37" s="4">
        <f t="shared" si="14"/>
        <v>-2300</v>
      </c>
      <c r="H37" s="4">
        <f t="shared" si="15"/>
        <v>910</v>
      </c>
      <c r="I37" s="4">
        <f t="shared" si="16"/>
        <v>919</v>
      </c>
      <c r="J37" s="4">
        <f t="shared" si="17"/>
        <v>928</v>
      </c>
      <c r="K37" s="15">
        <f>G37/F37</f>
        <v>-0.02465166130760986</v>
      </c>
      <c r="L37" s="15">
        <f t="shared" si="19"/>
        <v>0.01</v>
      </c>
      <c r="M37" s="15">
        <f t="shared" si="20"/>
        <v>0.009998911979109999</v>
      </c>
      <c r="N37" s="15">
        <f t="shared" si="21"/>
        <v>0.00999687597625742</v>
      </c>
    </row>
    <row r="38" spans="1:14" ht="30" customHeight="1">
      <c r="A38" s="26" t="s">
        <v>58</v>
      </c>
      <c r="B38" s="4">
        <v>45000</v>
      </c>
      <c r="C38" s="4">
        <v>45450</v>
      </c>
      <c r="D38" s="4">
        <v>45905</v>
      </c>
      <c r="E38" s="4">
        <v>46364</v>
      </c>
      <c r="F38" s="4">
        <v>0</v>
      </c>
      <c r="G38" s="4">
        <f t="shared" si="14"/>
        <v>45000</v>
      </c>
      <c r="H38" s="4">
        <f t="shared" si="15"/>
        <v>450</v>
      </c>
      <c r="I38" s="4">
        <f t="shared" si="16"/>
        <v>455</v>
      </c>
      <c r="J38" s="4">
        <f t="shared" si="17"/>
        <v>459</v>
      </c>
      <c r="K38" s="15">
        <v>0</v>
      </c>
      <c r="L38" s="15">
        <f t="shared" si="19"/>
        <v>0.01</v>
      </c>
      <c r="M38" s="15">
        <f t="shared" si="20"/>
        <v>0.01001100110011001</v>
      </c>
      <c r="N38" s="15">
        <f t="shared" si="21"/>
        <v>0.009998910794031151</v>
      </c>
    </row>
    <row r="39" spans="1:14" ht="30" customHeight="1">
      <c r="A39" s="26" t="s">
        <v>59</v>
      </c>
      <c r="B39" s="4">
        <v>45000</v>
      </c>
      <c r="C39" s="4">
        <v>45450</v>
      </c>
      <c r="D39" s="4">
        <v>45905</v>
      </c>
      <c r="E39" s="4">
        <v>46364</v>
      </c>
      <c r="F39" s="4">
        <v>0</v>
      </c>
      <c r="G39" s="4">
        <f t="shared" si="14"/>
        <v>45000</v>
      </c>
      <c r="H39" s="4">
        <f t="shared" si="15"/>
        <v>450</v>
      </c>
      <c r="I39" s="4">
        <f t="shared" si="16"/>
        <v>455</v>
      </c>
      <c r="J39" s="4">
        <f t="shared" si="17"/>
        <v>459</v>
      </c>
      <c r="K39" s="15">
        <v>0</v>
      </c>
      <c r="L39" s="15">
        <f t="shared" si="19"/>
        <v>0.01</v>
      </c>
      <c r="M39" s="15">
        <f t="shared" si="20"/>
        <v>0.01001100110011001</v>
      </c>
      <c r="N39" s="15">
        <f t="shared" si="21"/>
        <v>0.009998910794031151</v>
      </c>
    </row>
    <row r="40" spans="1:14" ht="30" customHeight="1">
      <c r="A40" s="26" t="s">
        <v>60</v>
      </c>
      <c r="B40" s="4">
        <v>40000</v>
      </c>
      <c r="C40" s="4">
        <v>40400</v>
      </c>
      <c r="D40" s="4">
        <v>40804</v>
      </c>
      <c r="E40" s="4">
        <v>41212</v>
      </c>
      <c r="F40" s="4">
        <v>32270</v>
      </c>
      <c r="G40" s="4">
        <f t="shared" si="14"/>
        <v>7730</v>
      </c>
      <c r="H40" s="4">
        <f t="shared" si="15"/>
        <v>400</v>
      </c>
      <c r="I40" s="4">
        <f t="shared" si="16"/>
        <v>404</v>
      </c>
      <c r="J40" s="4">
        <f t="shared" si="17"/>
        <v>408</v>
      </c>
      <c r="K40" s="15">
        <f>G40/F40</f>
        <v>0.23954136969321352</v>
      </c>
      <c r="L40" s="15">
        <f t="shared" si="19"/>
        <v>0.01</v>
      </c>
      <c r="M40" s="15">
        <f t="shared" si="20"/>
        <v>0.01</v>
      </c>
      <c r="N40" s="15">
        <f t="shared" si="21"/>
        <v>0.009999019703950594</v>
      </c>
    </row>
    <row r="41" spans="1:14" ht="30" customHeight="1">
      <c r="A41" s="26" t="s">
        <v>61</v>
      </c>
      <c r="B41" s="4">
        <v>40000</v>
      </c>
      <c r="C41" s="4">
        <v>40400</v>
      </c>
      <c r="D41" s="4">
        <v>40804</v>
      </c>
      <c r="E41" s="4">
        <v>41212</v>
      </c>
      <c r="F41" s="4">
        <v>32270</v>
      </c>
      <c r="G41" s="4">
        <f t="shared" si="14"/>
        <v>7730</v>
      </c>
      <c r="H41" s="4">
        <f t="shared" si="15"/>
        <v>400</v>
      </c>
      <c r="I41" s="4">
        <f t="shared" si="16"/>
        <v>404</v>
      </c>
      <c r="J41" s="4">
        <f t="shared" si="17"/>
        <v>408</v>
      </c>
      <c r="K41" s="15">
        <f>G41/F41</f>
        <v>0.23954136969321352</v>
      </c>
      <c r="L41" s="15">
        <f t="shared" si="19"/>
        <v>0.01</v>
      </c>
      <c r="M41" s="15">
        <f t="shared" si="20"/>
        <v>0.01</v>
      </c>
      <c r="N41" s="15">
        <f t="shared" si="21"/>
        <v>0.009999019703950594</v>
      </c>
    </row>
    <row r="42" spans="1:14" ht="30" customHeight="1">
      <c r="A42" s="30" t="s">
        <v>62</v>
      </c>
      <c r="B42" s="28">
        <f>B32+B35+B37+B39+B41</f>
        <v>3185000</v>
      </c>
      <c r="C42" s="28">
        <f aca="true" t="shared" si="22" ref="C42:J42">C32+C35+C37+C39+C41</f>
        <v>3216850</v>
      </c>
      <c r="D42" s="28">
        <f t="shared" si="22"/>
        <v>3249019</v>
      </c>
      <c r="E42" s="28">
        <f t="shared" si="22"/>
        <v>3281509</v>
      </c>
      <c r="F42" s="28">
        <f t="shared" si="22"/>
        <v>756163</v>
      </c>
      <c r="G42" s="28">
        <f t="shared" si="22"/>
        <v>2428837</v>
      </c>
      <c r="H42" s="28">
        <f t="shared" si="22"/>
        <v>31850</v>
      </c>
      <c r="I42" s="28">
        <f t="shared" si="22"/>
        <v>32169</v>
      </c>
      <c r="J42" s="28">
        <f t="shared" si="22"/>
        <v>32490</v>
      </c>
      <c r="K42" s="29">
        <f>G42/F42</f>
        <v>3.212054808288689</v>
      </c>
      <c r="L42" s="29">
        <f t="shared" si="19"/>
        <v>0.01</v>
      </c>
      <c r="M42" s="29">
        <f t="shared" si="20"/>
        <v>0.010000155431555715</v>
      </c>
      <c r="N42" s="29">
        <f t="shared" si="21"/>
        <v>0.00999994152080982</v>
      </c>
    </row>
    <row r="43" spans="1:14" ht="30" customHeight="1">
      <c r="A43" s="26" t="s">
        <v>63</v>
      </c>
      <c r="B43" s="4">
        <v>700000</v>
      </c>
      <c r="C43" s="4">
        <v>707000</v>
      </c>
      <c r="D43" s="4">
        <v>714070</v>
      </c>
      <c r="E43" s="4">
        <v>721211</v>
      </c>
      <c r="F43" s="4">
        <v>0</v>
      </c>
      <c r="G43" s="4">
        <f aca="true" t="shared" si="23" ref="G43:G49">B43-F43</f>
        <v>700000</v>
      </c>
      <c r="H43" s="4">
        <f aca="true" t="shared" si="24" ref="H43:J49">C43-B43</f>
        <v>7000</v>
      </c>
      <c r="I43" s="4">
        <f t="shared" si="24"/>
        <v>7070</v>
      </c>
      <c r="J43" s="4">
        <f t="shared" si="24"/>
        <v>7141</v>
      </c>
      <c r="K43" s="15">
        <v>0</v>
      </c>
      <c r="L43" s="15">
        <f t="shared" si="19"/>
        <v>0.01</v>
      </c>
      <c r="M43" s="15">
        <f t="shared" si="20"/>
        <v>0.01</v>
      </c>
      <c r="N43" s="15">
        <f t="shared" si="21"/>
        <v>0.010000420126878318</v>
      </c>
    </row>
    <row r="44" spans="1:14" ht="30" customHeight="1">
      <c r="A44" s="26" t="s">
        <v>64</v>
      </c>
      <c r="B44" s="4">
        <v>700000</v>
      </c>
      <c r="C44" s="4">
        <v>707000</v>
      </c>
      <c r="D44" s="4">
        <v>714070</v>
      </c>
      <c r="E44" s="4">
        <v>721211</v>
      </c>
      <c r="F44" s="4">
        <v>0</v>
      </c>
      <c r="G44" s="4">
        <f t="shared" si="23"/>
        <v>700000</v>
      </c>
      <c r="H44" s="4">
        <f t="shared" si="24"/>
        <v>7000</v>
      </c>
      <c r="I44" s="4">
        <f t="shared" si="24"/>
        <v>7070</v>
      </c>
      <c r="J44" s="4">
        <f t="shared" si="24"/>
        <v>7141</v>
      </c>
      <c r="K44" s="15">
        <v>0</v>
      </c>
      <c r="L44" s="15">
        <f t="shared" si="19"/>
        <v>0.01</v>
      </c>
      <c r="M44" s="15">
        <f t="shared" si="20"/>
        <v>0.01</v>
      </c>
      <c r="N44" s="15">
        <f t="shared" si="21"/>
        <v>0.010000420126878318</v>
      </c>
    </row>
    <row r="45" spans="1:14" ht="30" customHeight="1">
      <c r="A45" s="26" t="s">
        <v>65</v>
      </c>
      <c r="B45" s="4">
        <v>502250</v>
      </c>
      <c r="C45" s="4">
        <v>507273</v>
      </c>
      <c r="D45" s="4">
        <v>512346</v>
      </c>
      <c r="E45" s="4">
        <v>517469</v>
      </c>
      <c r="F45" s="4">
        <v>485000</v>
      </c>
      <c r="G45" s="4">
        <f t="shared" si="23"/>
        <v>17250</v>
      </c>
      <c r="H45" s="4">
        <f t="shared" si="24"/>
        <v>5023</v>
      </c>
      <c r="I45" s="4">
        <f t="shared" si="24"/>
        <v>5073</v>
      </c>
      <c r="J45" s="4">
        <f t="shared" si="24"/>
        <v>5123</v>
      </c>
      <c r="K45" s="15">
        <f aca="true" t="shared" si="25" ref="K45:K56">G45/F45</f>
        <v>0.03556701030927835</v>
      </c>
      <c r="L45" s="15">
        <f t="shared" si="19"/>
        <v>0.010000995520159284</v>
      </c>
      <c r="M45" s="15">
        <f t="shared" si="20"/>
        <v>0.010000532257778355</v>
      </c>
      <c r="N45" s="15">
        <f t="shared" si="21"/>
        <v>0.009999102169237195</v>
      </c>
    </row>
    <row r="46" spans="1:14" ht="30" customHeight="1">
      <c r="A46" s="26" t="s">
        <v>66</v>
      </c>
      <c r="B46" s="4">
        <v>502250</v>
      </c>
      <c r="C46" s="4">
        <v>507273</v>
      </c>
      <c r="D46" s="4">
        <v>512346</v>
      </c>
      <c r="E46" s="4">
        <v>517469</v>
      </c>
      <c r="F46" s="4">
        <v>485000</v>
      </c>
      <c r="G46" s="4">
        <f t="shared" si="23"/>
        <v>17250</v>
      </c>
      <c r="H46" s="4">
        <f t="shared" si="24"/>
        <v>5023</v>
      </c>
      <c r="I46" s="4">
        <f t="shared" si="24"/>
        <v>5073</v>
      </c>
      <c r="J46" s="4">
        <f t="shared" si="24"/>
        <v>5123</v>
      </c>
      <c r="K46" s="15">
        <f t="shared" si="25"/>
        <v>0.03556701030927835</v>
      </c>
      <c r="L46" s="15">
        <f t="shared" si="19"/>
        <v>0.010000995520159284</v>
      </c>
      <c r="M46" s="15">
        <f t="shared" si="20"/>
        <v>0.010000532257778355</v>
      </c>
      <c r="N46" s="15">
        <f t="shared" si="21"/>
        <v>0.009999102169237195</v>
      </c>
    </row>
    <row r="47" spans="1:14" ht="30" customHeight="1">
      <c r="A47" s="26" t="s">
        <v>67</v>
      </c>
      <c r="B47" s="4">
        <v>250000</v>
      </c>
      <c r="C47" s="4">
        <v>252500</v>
      </c>
      <c r="D47" s="4">
        <v>255025</v>
      </c>
      <c r="E47" s="4">
        <v>257575</v>
      </c>
      <c r="F47" s="4">
        <v>169000</v>
      </c>
      <c r="G47" s="4">
        <f t="shared" si="23"/>
        <v>81000</v>
      </c>
      <c r="H47" s="4">
        <f t="shared" si="24"/>
        <v>2500</v>
      </c>
      <c r="I47" s="4">
        <f t="shared" si="24"/>
        <v>2525</v>
      </c>
      <c r="J47" s="4">
        <f t="shared" si="24"/>
        <v>2550</v>
      </c>
      <c r="K47" s="15">
        <f t="shared" si="25"/>
        <v>0.47928994082840237</v>
      </c>
      <c r="L47" s="15">
        <f t="shared" si="19"/>
        <v>0.01</v>
      </c>
      <c r="M47" s="15">
        <f t="shared" si="20"/>
        <v>0.01</v>
      </c>
      <c r="N47" s="15">
        <f t="shared" si="21"/>
        <v>0.009999019703950594</v>
      </c>
    </row>
    <row r="48" spans="1:14" ht="30" customHeight="1">
      <c r="A48" s="26" t="s">
        <v>68</v>
      </c>
      <c r="B48" s="4">
        <v>170000</v>
      </c>
      <c r="C48" s="4">
        <v>171700</v>
      </c>
      <c r="D48" s="4">
        <v>173417</v>
      </c>
      <c r="E48" s="4">
        <v>175151</v>
      </c>
      <c r="F48" s="4">
        <v>155000</v>
      </c>
      <c r="G48" s="4">
        <f t="shared" si="23"/>
        <v>15000</v>
      </c>
      <c r="H48" s="4">
        <f t="shared" si="24"/>
        <v>1700</v>
      </c>
      <c r="I48" s="4">
        <f t="shared" si="24"/>
        <v>1717</v>
      </c>
      <c r="J48" s="4">
        <f t="shared" si="24"/>
        <v>1734</v>
      </c>
      <c r="K48" s="15">
        <f t="shared" si="25"/>
        <v>0.0967741935483871</v>
      </c>
      <c r="L48" s="15">
        <f t="shared" si="19"/>
        <v>0.01</v>
      </c>
      <c r="M48" s="15">
        <f t="shared" si="20"/>
        <v>0.01</v>
      </c>
      <c r="N48" s="15">
        <f t="shared" si="21"/>
        <v>0.009999019703950594</v>
      </c>
    </row>
    <row r="49" spans="1:14" ht="30" customHeight="1">
      <c r="A49" s="26" t="s">
        <v>69</v>
      </c>
      <c r="B49" s="4">
        <v>1000000</v>
      </c>
      <c r="C49" s="4">
        <v>1010000</v>
      </c>
      <c r="D49" s="4">
        <v>1020100</v>
      </c>
      <c r="E49" s="4">
        <v>1030301</v>
      </c>
      <c r="F49" s="4">
        <v>615000</v>
      </c>
      <c r="G49" s="4">
        <f t="shared" si="23"/>
        <v>385000</v>
      </c>
      <c r="H49" s="4">
        <f t="shared" si="24"/>
        <v>10000</v>
      </c>
      <c r="I49" s="4">
        <f t="shared" si="24"/>
        <v>10100</v>
      </c>
      <c r="J49" s="4">
        <f t="shared" si="24"/>
        <v>10201</v>
      </c>
      <c r="K49" s="15">
        <f t="shared" si="25"/>
        <v>0.6260162601626016</v>
      </c>
      <c r="L49" s="15">
        <f t="shared" si="19"/>
        <v>0.01</v>
      </c>
      <c r="M49" s="15">
        <f t="shared" si="20"/>
        <v>0.01</v>
      </c>
      <c r="N49" s="15">
        <f t="shared" si="21"/>
        <v>0.01</v>
      </c>
    </row>
    <row r="50" spans="1:14" ht="57.75" customHeight="1">
      <c r="A50" s="26" t="s">
        <v>70</v>
      </c>
      <c r="B50" s="4">
        <f>SUM(B47:B49)</f>
        <v>1420000</v>
      </c>
      <c r="C50" s="4">
        <f aca="true" t="shared" si="26" ref="C50:J50">SUM(C47:C49)</f>
        <v>1434200</v>
      </c>
      <c r="D50" s="4">
        <f t="shared" si="26"/>
        <v>1448542</v>
      </c>
      <c r="E50" s="4">
        <f t="shared" si="26"/>
        <v>1463027</v>
      </c>
      <c r="F50" s="4">
        <f t="shared" si="26"/>
        <v>939000</v>
      </c>
      <c r="G50" s="4">
        <f t="shared" si="26"/>
        <v>481000</v>
      </c>
      <c r="H50" s="4">
        <f t="shared" si="26"/>
        <v>14200</v>
      </c>
      <c r="I50" s="4">
        <f t="shared" si="26"/>
        <v>14342</v>
      </c>
      <c r="J50" s="4">
        <f t="shared" si="26"/>
        <v>14485</v>
      </c>
      <c r="K50" s="15">
        <f t="shared" si="25"/>
        <v>0.5122470713525027</v>
      </c>
      <c r="L50" s="15">
        <f t="shared" si="19"/>
        <v>0.01</v>
      </c>
      <c r="M50" s="15">
        <f t="shared" si="20"/>
        <v>0.01</v>
      </c>
      <c r="N50" s="15">
        <f t="shared" si="21"/>
        <v>0.009999710053281161</v>
      </c>
    </row>
    <row r="51" spans="1:14" ht="30" customHeight="1">
      <c r="A51" s="26" t="s">
        <v>71</v>
      </c>
      <c r="B51" s="4">
        <v>550000</v>
      </c>
      <c r="C51" s="4">
        <v>555500</v>
      </c>
      <c r="D51" s="4">
        <v>561055</v>
      </c>
      <c r="E51" s="4">
        <v>566666</v>
      </c>
      <c r="F51" s="4">
        <v>505000</v>
      </c>
      <c r="G51" s="4">
        <f aca="true" t="shared" si="27" ref="G51:G56">B51-F51</f>
        <v>45000</v>
      </c>
      <c r="H51" s="4">
        <f aca="true" t="shared" si="28" ref="H51:H63">C51-B51</f>
        <v>5500</v>
      </c>
      <c r="I51" s="4">
        <f aca="true" t="shared" si="29" ref="I51:I63">D51-C51</f>
        <v>5555</v>
      </c>
      <c r="J51" s="4">
        <f aca="true" t="shared" si="30" ref="J51:J63">E51-D51</f>
        <v>5611</v>
      </c>
      <c r="K51" s="15">
        <f t="shared" si="25"/>
        <v>0.0891089108910891</v>
      </c>
      <c r="L51" s="15">
        <f t="shared" si="19"/>
        <v>0.01</v>
      </c>
      <c r="M51" s="15">
        <f t="shared" si="20"/>
        <v>0.01</v>
      </c>
      <c r="N51" s="15">
        <f t="shared" si="21"/>
        <v>0.01000080206040406</v>
      </c>
    </row>
    <row r="52" spans="1:14" ht="58.5" customHeight="1">
      <c r="A52" s="26" t="s">
        <v>72</v>
      </c>
      <c r="B52" s="4">
        <v>550000</v>
      </c>
      <c r="C52" s="4">
        <v>555500</v>
      </c>
      <c r="D52" s="4">
        <v>561055</v>
      </c>
      <c r="E52" s="4">
        <v>566666</v>
      </c>
      <c r="F52" s="4">
        <v>505000</v>
      </c>
      <c r="G52" s="4">
        <f t="shared" si="27"/>
        <v>45000</v>
      </c>
      <c r="H52" s="4">
        <f t="shared" si="28"/>
        <v>5500</v>
      </c>
      <c r="I52" s="4">
        <f t="shared" si="29"/>
        <v>5555</v>
      </c>
      <c r="J52" s="4">
        <f t="shared" si="30"/>
        <v>5611</v>
      </c>
      <c r="K52" s="15">
        <f t="shared" si="25"/>
        <v>0.0891089108910891</v>
      </c>
      <c r="L52" s="15">
        <f t="shared" si="19"/>
        <v>0.01</v>
      </c>
      <c r="M52" s="15">
        <f t="shared" si="20"/>
        <v>0.01</v>
      </c>
      <c r="N52" s="15">
        <f t="shared" si="21"/>
        <v>0.01000080206040406</v>
      </c>
    </row>
    <row r="53" spans="1:14" ht="30" customHeight="1">
      <c r="A53" s="26" t="s">
        <v>73</v>
      </c>
      <c r="B53" s="4">
        <v>15000</v>
      </c>
      <c r="C53" s="4">
        <v>15150</v>
      </c>
      <c r="D53" s="4">
        <v>15302</v>
      </c>
      <c r="E53" s="4">
        <v>15455</v>
      </c>
      <c r="F53" s="4">
        <v>14000</v>
      </c>
      <c r="G53" s="4">
        <f t="shared" si="27"/>
        <v>1000</v>
      </c>
      <c r="H53" s="4">
        <f t="shared" si="28"/>
        <v>150</v>
      </c>
      <c r="I53" s="4">
        <f t="shared" si="29"/>
        <v>152</v>
      </c>
      <c r="J53" s="4">
        <f t="shared" si="30"/>
        <v>153</v>
      </c>
      <c r="K53" s="15">
        <f t="shared" si="25"/>
        <v>0.07142857142857142</v>
      </c>
      <c r="L53" s="15">
        <f t="shared" si="19"/>
        <v>0.01</v>
      </c>
      <c r="M53" s="15">
        <f t="shared" si="20"/>
        <v>0.010033003300330034</v>
      </c>
      <c r="N53" s="15">
        <f t="shared" si="21"/>
        <v>0.009998692981309633</v>
      </c>
    </row>
    <row r="54" spans="1:14" ht="30" customHeight="1">
      <c r="A54" s="26" t="s">
        <v>74</v>
      </c>
      <c r="B54" s="4">
        <v>15000</v>
      </c>
      <c r="C54" s="4">
        <v>15150</v>
      </c>
      <c r="D54" s="4">
        <v>15302</v>
      </c>
      <c r="E54" s="4">
        <v>15455</v>
      </c>
      <c r="F54" s="4">
        <v>14000</v>
      </c>
      <c r="G54" s="4">
        <f t="shared" si="27"/>
        <v>1000</v>
      </c>
      <c r="H54" s="4">
        <f t="shared" si="28"/>
        <v>150</v>
      </c>
      <c r="I54" s="4">
        <f t="shared" si="29"/>
        <v>152</v>
      </c>
      <c r="J54" s="4">
        <f t="shared" si="30"/>
        <v>153</v>
      </c>
      <c r="K54" s="15">
        <f t="shared" si="25"/>
        <v>0.07142857142857142</v>
      </c>
      <c r="L54" s="15">
        <f t="shared" si="19"/>
        <v>0.01</v>
      </c>
      <c r="M54" s="15">
        <f t="shared" si="20"/>
        <v>0.010033003300330034</v>
      </c>
      <c r="N54" s="15">
        <f t="shared" si="21"/>
        <v>0.009998692981309633</v>
      </c>
    </row>
    <row r="55" spans="1:14" ht="30" customHeight="1">
      <c r="A55" s="26" t="s">
        <v>75</v>
      </c>
      <c r="B55" s="4">
        <v>210000</v>
      </c>
      <c r="C55" s="4">
        <v>212100</v>
      </c>
      <c r="D55" s="4">
        <v>214221</v>
      </c>
      <c r="E55" s="4">
        <v>216363</v>
      </c>
      <c r="F55" s="4">
        <v>108000</v>
      </c>
      <c r="G55" s="4">
        <f t="shared" si="27"/>
        <v>102000</v>
      </c>
      <c r="H55" s="4">
        <f t="shared" si="28"/>
        <v>2100</v>
      </c>
      <c r="I55" s="4">
        <f t="shared" si="29"/>
        <v>2121</v>
      </c>
      <c r="J55" s="4">
        <f t="shared" si="30"/>
        <v>2142</v>
      </c>
      <c r="K55" s="15">
        <f t="shared" si="25"/>
        <v>0.9444444444444444</v>
      </c>
      <c r="L55" s="15">
        <f t="shared" si="19"/>
        <v>0.01</v>
      </c>
      <c r="M55" s="15">
        <f t="shared" si="20"/>
        <v>0.01</v>
      </c>
      <c r="N55" s="15">
        <f t="shared" si="21"/>
        <v>0.009999019703950594</v>
      </c>
    </row>
    <row r="56" spans="1:14" ht="30" customHeight="1">
      <c r="A56" s="26" t="s">
        <v>76</v>
      </c>
      <c r="B56" s="4">
        <v>210000</v>
      </c>
      <c r="C56" s="4">
        <v>212100</v>
      </c>
      <c r="D56" s="4">
        <v>214221</v>
      </c>
      <c r="E56" s="4">
        <v>216363</v>
      </c>
      <c r="F56" s="4">
        <v>108000</v>
      </c>
      <c r="G56" s="4">
        <f t="shared" si="27"/>
        <v>102000</v>
      </c>
      <c r="H56" s="4">
        <f t="shared" si="28"/>
        <v>2100</v>
      </c>
      <c r="I56" s="4">
        <f t="shared" si="29"/>
        <v>2121</v>
      </c>
      <c r="J56" s="4">
        <f t="shared" si="30"/>
        <v>2142</v>
      </c>
      <c r="K56" s="15">
        <f t="shared" si="25"/>
        <v>0.9444444444444444</v>
      </c>
      <c r="L56" s="15">
        <f t="shared" si="19"/>
        <v>0.01</v>
      </c>
      <c r="M56" s="15">
        <f t="shared" si="20"/>
        <v>0.01</v>
      </c>
      <c r="N56" s="15">
        <f t="shared" si="21"/>
        <v>0.009999019703950594</v>
      </c>
    </row>
    <row r="57" spans="1:14" ht="30" customHeight="1">
      <c r="A57" s="26" t="s">
        <v>77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f t="shared" si="28"/>
        <v>0</v>
      </c>
      <c r="I57" s="4">
        <f t="shared" si="29"/>
        <v>0</v>
      </c>
      <c r="J57" s="4">
        <f t="shared" si="30"/>
        <v>0</v>
      </c>
      <c r="K57" s="15">
        <v>0</v>
      </c>
      <c r="L57" s="15">
        <v>0</v>
      </c>
      <c r="M57" s="15">
        <v>0</v>
      </c>
      <c r="N57" s="15">
        <v>0</v>
      </c>
    </row>
    <row r="58" spans="1:14" ht="47.25" customHeight="1">
      <c r="A58" s="26" t="s">
        <v>78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f t="shared" si="28"/>
        <v>0</v>
      </c>
      <c r="I58" s="4">
        <f t="shared" si="29"/>
        <v>0</v>
      </c>
      <c r="J58" s="4">
        <f t="shared" si="30"/>
        <v>0</v>
      </c>
      <c r="K58" s="15">
        <v>0</v>
      </c>
      <c r="L58" s="15">
        <v>0</v>
      </c>
      <c r="M58" s="15">
        <v>0</v>
      </c>
      <c r="N58" s="15">
        <v>0</v>
      </c>
    </row>
    <row r="59" spans="1:14" ht="45.75" customHeight="1">
      <c r="A59" s="26" t="s">
        <v>79</v>
      </c>
      <c r="B59" s="4">
        <v>10000</v>
      </c>
      <c r="C59" s="4">
        <v>10100</v>
      </c>
      <c r="D59" s="4">
        <v>10201</v>
      </c>
      <c r="E59" s="4">
        <v>10303</v>
      </c>
      <c r="F59" s="4">
        <v>0</v>
      </c>
      <c r="G59" s="4">
        <f>B59-F59</f>
        <v>10000</v>
      </c>
      <c r="H59" s="4">
        <f t="shared" si="28"/>
        <v>100</v>
      </c>
      <c r="I59" s="4">
        <f t="shared" si="29"/>
        <v>101</v>
      </c>
      <c r="J59" s="4">
        <f t="shared" si="30"/>
        <v>102</v>
      </c>
      <c r="K59" s="15">
        <v>0</v>
      </c>
      <c r="L59" s="15">
        <f aca="true" t="shared" si="31" ref="L59:N60">H59/B59</f>
        <v>0.01</v>
      </c>
      <c r="M59" s="15">
        <f t="shared" si="31"/>
        <v>0.01</v>
      </c>
      <c r="N59" s="15">
        <f t="shared" si="31"/>
        <v>0.009999019703950594</v>
      </c>
    </row>
    <row r="60" spans="1:14" ht="30" customHeight="1">
      <c r="A60" s="26" t="s">
        <v>80</v>
      </c>
      <c r="B60" s="4">
        <v>5000</v>
      </c>
      <c r="C60" s="4">
        <v>5050</v>
      </c>
      <c r="D60" s="4">
        <v>5101</v>
      </c>
      <c r="E60" s="4">
        <v>5152</v>
      </c>
      <c r="F60" s="4">
        <v>5000</v>
      </c>
      <c r="G60" s="4">
        <f>B60-F60</f>
        <v>0</v>
      </c>
      <c r="H60" s="4">
        <f t="shared" si="28"/>
        <v>50</v>
      </c>
      <c r="I60" s="4">
        <f t="shared" si="29"/>
        <v>51</v>
      </c>
      <c r="J60" s="4">
        <f t="shared" si="30"/>
        <v>51</v>
      </c>
      <c r="K60" s="15">
        <f>G60/F60</f>
        <v>0</v>
      </c>
      <c r="L60" s="15">
        <f t="shared" si="31"/>
        <v>0.01</v>
      </c>
      <c r="M60" s="15">
        <f t="shared" si="31"/>
        <v>0.0100990099009901</v>
      </c>
      <c r="N60" s="15">
        <f t="shared" si="31"/>
        <v>0.009998039600078416</v>
      </c>
    </row>
    <row r="61" spans="1:14" ht="30" customHeight="1">
      <c r="A61" s="26" t="s">
        <v>81</v>
      </c>
      <c r="B61" s="4">
        <v>50000</v>
      </c>
      <c r="C61" s="4">
        <v>50500</v>
      </c>
      <c r="D61" s="4">
        <v>51005</v>
      </c>
      <c r="E61" s="4">
        <v>51515</v>
      </c>
      <c r="F61" s="4">
        <v>0</v>
      </c>
      <c r="G61" s="4">
        <v>0</v>
      </c>
      <c r="H61" s="4">
        <f t="shared" si="28"/>
        <v>500</v>
      </c>
      <c r="I61" s="4">
        <f t="shared" si="29"/>
        <v>505</v>
      </c>
      <c r="J61" s="4">
        <f t="shared" si="30"/>
        <v>510</v>
      </c>
      <c r="K61" s="15">
        <v>0</v>
      </c>
      <c r="L61" s="15">
        <f aca="true" t="shared" si="32" ref="L61:N62">H61/B61</f>
        <v>0.01</v>
      </c>
      <c r="M61" s="15">
        <f t="shared" si="32"/>
        <v>0.01</v>
      </c>
      <c r="N61" s="15">
        <f t="shared" si="32"/>
        <v>0.009999019703950594</v>
      </c>
    </row>
    <row r="62" spans="1:14" ht="30" customHeight="1">
      <c r="A62" s="26" t="s">
        <v>82</v>
      </c>
      <c r="B62" s="4">
        <v>189000</v>
      </c>
      <c r="C62" s="4">
        <v>190890</v>
      </c>
      <c r="D62" s="4">
        <v>192799</v>
      </c>
      <c r="E62" s="4">
        <v>194727</v>
      </c>
      <c r="F62" s="4">
        <v>92500</v>
      </c>
      <c r="G62" s="4">
        <f>B62-F62</f>
        <v>96500</v>
      </c>
      <c r="H62" s="4">
        <f t="shared" si="28"/>
        <v>1890</v>
      </c>
      <c r="I62" s="4">
        <f t="shared" si="29"/>
        <v>1909</v>
      </c>
      <c r="J62" s="4">
        <f t="shared" si="30"/>
        <v>1928</v>
      </c>
      <c r="K62" s="15">
        <f>G62/F62</f>
        <v>1.0432432432432432</v>
      </c>
      <c r="L62" s="15">
        <f t="shared" si="32"/>
        <v>0.01</v>
      </c>
      <c r="M62" s="15">
        <f t="shared" si="32"/>
        <v>0.01000052386191</v>
      </c>
      <c r="N62" s="15">
        <f t="shared" si="32"/>
        <v>0.01000005186748894</v>
      </c>
    </row>
    <row r="63" spans="1:14" ht="30" customHeight="1">
      <c r="A63" s="26" t="s">
        <v>83</v>
      </c>
      <c r="B63" s="4">
        <v>0</v>
      </c>
      <c r="C63" s="4">
        <v>0</v>
      </c>
      <c r="D63" s="4">
        <v>0</v>
      </c>
      <c r="E63" s="4">
        <v>0</v>
      </c>
      <c r="F63" s="4">
        <v>25000</v>
      </c>
      <c r="G63" s="4">
        <v>0</v>
      </c>
      <c r="H63" s="4">
        <f t="shared" si="28"/>
        <v>0</v>
      </c>
      <c r="I63" s="4">
        <f t="shared" si="29"/>
        <v>0</v>
      </c>
      <c r="J63" s="4">
        <f t="shared" si="30"/>
        <v>0</v>
      </c>
      <c r="K63" s="15">
        <v>0</v>
      </c>
      <c r="L63" s="15">
        <v>0</v>
      </c>
      <c r="M63" s="15">
        <v>0</v>
      </c>
      <c r="N63" s="15">
        <v>0</v>
      </c>
    </row>
    <row r="64" spans="1:14" ht="30" customHeight="1">
      <c r="A64" s="26" t="s">
        <v>84</v>
      </c>
      <c r="B64" s="4">
        <v>0</v>
      </c>
      <c r="C64" s="4">
        <v>0</v>
      </c>
      <c r="D64" s="4">
        <v>0</v>
      </c>
      <c r="E64" s="4">
        <v>0</v>
      </c>
      <c r="F64" s="4">
        <v>500</v>
      </c>
      <c r="G64" s="4">
        <v>0</v>
      </c>
      <c r="H64" s="4">
        <f aca="true" t="shared" si="33" ref="H64:J67">C64-B64</f>
        <v>0</v>
      </c>
      <c r="I64" s="4">
        <f t="shared" si="33"/>
        <v>0</v>
      </c>
      <c r="J64" s="4">
        <f t="shared" si="33"/>
        <v>0</v>
      </c>
      <c r="K64" s="15">
        <v>0</v>
      </c>
      <c r="L64" s="15">
        <v>0</v>
      </c>
      <c r="M64" s="15">
        <v>0</v>
      </c>
      <c r="N64" s="15">
        <v>0</v>
      </c>
    </row>
    <row r="65" spans="1:14" ht="30" customHeight="1">
      <c r="A65" s="26" t="s">
        <v>85</v>
      </c>
      <c r="B65" s="4">
        <v>10000</v>
      </c>
      <c r="C65" s="4">
        <v>10100</v>
      </c>
      <c r="D65" s="4">
        <v>10201</v>
      </c>
      <c r="E65" s="4">
        <v>10303</v>
      </c>
      <c r="F65" s="4">
        <v>8000</v>
      </c>
      <c r="G65" s="4">
        <f>B65-F65</f>
        <v>2000</v>
      </c>
      <c r="H65" s="4">
        <f t="shared" si="33"/>
        <v>100</v>
      </c>
      <c r="I65" s="4">
        <f t="shared" si="33"/>
        <v>101</v>
      </c>
      <c r="J65" s="4">
        <f t="shared" si="33"/>
        <v>102</v>
      </c>
      <c r="K65" s="15">
        <f aca="true" t="shared" si="34" ref="K65:K74">G65/F65</f>
        <v>0.25</v>
      </c>
      <c r="L65" s="15">
        <f aca="true" t="shared" si="35" ref="L65:N68">H65/B65</f>
        <v>0.01</v>
      </c>
      <c r="M65" s="15">
        <f t="shared" si="35"/>
        <v>0.01</v>
      </c>
      <c r="N65" s="15">
        <f t="shared" si="35"/>
        <v>0.009999019703950594</v>
      </c>
    </row>
    <row r="66" spans="1:14" ht="30" customHeight="1">
      <c r="A66" s="26" t="s">
        <v>86</v>
      </c>
      <c r="B66" s="4">
        <v>15000</v>
      </c>
      <c r="C66" s="4">
        <v>15150</v>
      </c>
      <c r="D66" s="4">
        <v>15302</v>
      </c>
      <c r="E66" s="4">
        <v>15455</v>
      </c>
      <c r="F66" s="4">
        <v>13000</v>
      </c>
      <c r="G66" s="4">
        <f>B66-F66</f>
        <v>2000</v>
      </c>
      <c r="H66" s="4">
        <f t="shared" si="33"/>
        <v>150</v>
      </c>
      <c r="I66" s="4">
        <f t="shared" si="33"/>
        <v>152</v>
      </c>
      <c r="J66" s="4">
        <f t="shared" si="33"/>
        <v>153</v>
      </c>
      <c r="K66" s="15">
        <f t="shared" si="34"/>
        <v>0.15384615384615385</v>
      </c>
      <c r="L66" s="15">
        <f t="shared" si="35"/>
        <v>0.01</v>
      </c>
      <c r="M66" s="15">
        <f t="shared" si="35"/>
        <v>0.010033003300330034</v>
      </c>
      <c r="N66" s="15">
        <f t="shared" si="35"/>
        <v>0.009998692981309633</v>
      </c>
    </row>
    <row r="67" spans="1:14" ht="30" customHeight="1">
      <c r="A67" s="26" t="s">
        <v>87</v>
      </c>
      <c r="B67" s="4">
        <f>SUM(B59:B66)</f>
        <v>279000</v>
      </c>
      <c r="C67" s="4">
        <f>SUM(C59:C66)</f>
        <v>281790</v>
      </c>
      <c r="D67" s="4">
        <f>SUM(D59:D66)</f>
        <v>284609</v>
      </c>
      <c r="E67" s="4">
        <f>SUM(E59:E66)</f>
        <v>287455</v>
      </c>
      <c r="F67" s="4">
        <f>SUM(F59:F66)</f>
        <v>144000</v>
      </c>
      <c r="G67" s="4">
        <f>B67-F67</f>
        <v>135000</v>
      </c>
      <c r="H67" s="4">
        <f t="shared" si="33"/>
        <v>2790</v>
      </c>
      <c r="I67" s="4">
        <f t="shared" si="33"/>
        <v>2819</v>
      </c>
      <c r="J67" s="4">
        <f t="shared" si="33"/>
        <v>2846</v>
      </c>
      <c r="K67" s="15">
        <f t="shared" si="34"/>
        <v>0.9375</v>
      </c>
      <c r="L67" s="15">
        <f t="shared" si="35"/>
        <v>0.01</v>
      </c>
      <c r="M67" s="15">
        <f t="shared" si="35"/>
        <v>0.010003903616168068</v>
      </c>
      <c r="N67" s="15">
        <f t="shared" si="35"/>
        <v>0.009999683776690126</v>
      </c>
    </row>
    <row r="68" spans="1:14" ht="48" customHeight="1">
      <c r="A68" s="30" t="s">
        <v>88</v>
      </c>
      <c r="B68" s="28">
        <f>B44+B46+B50+B52+B54+B56+B67</f>
        <v>3676250</v>
      </c>
      <c r="C68" s="28">
        <f aca="true" t="shared" si="36" ref="C68:J68">C44+C46+C50+C52+C54+C56+C67</f>
        <v>3713013</v>
      </c>
      <c r="D68" s="28">
        <f t="shared" si="36"/>
        <v>3750145</v>
      </c>
      <c r="E68" s="28">
        <f t="shared" si="36"/>
        <v>3787646</v>
      </c>
      <c r="F68" s="28">
        <f t="shared" si="36"/>
        <v>2195000</v>
      </c>
      <c r="G68" s="28">
        <f t="shared" si="36"/>
        <v>1481250</v>
      </c>
      <c r="H68" s="28">
        <f t="shared" si="36"/>
        <v>36763</v>
      </c>
      <c r="I68" s="28">
        <f t="shared" si="36"/>
        <v>37132</v>
      </c>
      <c r="J68" s="28">
        <f t="shared" si="36"/>
        <v>37501</v>
      </c>
      <c r="K68" s="29">
        <f t="shared" si="34"/>
        <v>0.6748291571753986</v>
      </c>
      <c r="L68" s="29">
        <f t="shared" si="35"/>
        <v>0.01000013600816049</v>
      </c>
      <c r="M68" s="29">
        <f t="shared" si="35"/>
        <v>0.010000503634110626</v>
      </c>
      <c r="N68" s="29">
        <f t="shared" si="35"/>
        <v>0.00999988000463982</v>
      </c>
    </row>
    <row r="69" spans="1:14" ht="30" customHeight="1">
      <c r="A69" s="26" t="s">
        <v>89</v>
      </c>
      <c r="B69" s="4">
        <v>0</v>
      </c>
      <c r="C69" s="4">
        <v>0</v>
      </c>
      <c r="D69" s="4">
        <v>0</v>
      </c>
      <c r="E69" s="4">
        <v>0</v>
      </c>
      <c r="F69" s="4">
        <v>10000</v>
      </c>
      <c r="G69" s="4">
        <f aca="true" t="shared" si="37" ref="G69:G79">B69-F69</f>
        <v>-10000</v>
      </c>
      <c r="H69" s="4">
        <f aca="true" t="shared" si="38" ref="H69:H79">C69-B69</f>
        <v>0</v>
      </c>
      <c r="I69" s="4">
        <f aca="true" t="shared" si="39" ref="I69:I79">D69-C69</f>
        <v>0</v>
      </c>
      <c r="J69" s="4">
        <f aca="true" t="shared" si="40" ref="J69:J79">E69-D69</f>
        <v>0</v>
      </c>
      <c r="K69" s="15">
        <f t="shared" si="34"/>
        <v>-1</v>
      </c>
      <c r="L69" s="15">
        <v>0</v>
      </c>
      <c r="M69" s="15">
        <v>0</v>
      </c>
      <c r="N69" s="15">
        <v>0</v>
      </c>
    </row>
    <row r="70" spans="1:14" ht="30" customHeight="1">
      <c r="A70" s="26" t="s">
        <v>90</v>
      </c>
      <c r="B70" s="4">
        <v>0</v>
      </c>
      <c r="C70" s="4">
        <v>0</v>
      </c>
      <c r="D70" s="4">
        <v>0</v>
      </c>
      <c r="E70" s="4">
        <v>0</v>
      </c>
      <c r="F70" s="4">
        <v>10000</v>
      </c>
      <c r="G70" s="4">
        <f t="shared" si="37"/>
        <v>-10000</v>
      </c>
      <c r="H70" s="4">
        <f t="shared" si="38"/>
        <v>0</v>
      </c>
      <c r="I70" s="4">
        <f t="shared" si="39"/>
        <v>0</v>
      </c>
      <c r="J70" s="4">
        <f t="shared" si="40"/>
        <v>0</v>
      </c>
      <c r="K70" s="15">
        <f t="shared" si="34"/>
        <v>-1</v>
      </c>
      <c r="L70" s="15">
        <v>0</v>
      </c>
      <c r="M70" s="15">
        <v>0</v>
      </c>
      <c r="N70" s="15">
        <v>0</v>
      </c>
    </row>
    <row r="71" spans="1:14" ht="30" customHeight="1">
      <c r="A71" s="26" t="s">
        <v>91</v>
      </c>
      <c r="B71" s="4">
        <v>0</v>
      </c>
      <c r="C71" s="4">
        <v>0</v>
      </c>
      <c r="D71" s="4">
        <v>0</v>
      </c>
      <c r="E71" s="4">
        <v>0</v>
      </c>
      <c r="F71" s="4">
        <v>45000</v>
      </c>
      <c r="G71" s="4">
        <f t="shared" si="37"/>
        <v>-45000</v>
      </c>
      <c r="H71" s="4">
        <f t="shared" si="38"/>
        <v>0</v>
      </c>
      <c r="I71" s="4">
        <f t="shared" si="39"/>
        <v>0</v>
      </c>
      <c r="J71" s="4">
        <f t="shared" si="40"/>
        <v>0</v>
      </c>
      <c r="K71" s="15">
        <f t="shared" si="34"/>
        <v>-1</v>
      </c>
      <c r="L71" s="15">
        <v>0</v>
      </c>
      <c r="M71" s="15">
        <v>0</v>
      </c>
      <c r="N71" s="15">
        <v>0</v>
      </c>
    </row>
    <row r="72" spans="1:14" ht="30" customHeight="1">
      <c r="A72" s="26" t="s">
        <v>92</v>
      </c>
      <c r="B72" s="4">
        <v>0</v>
      </c>
      <c r="C72" s="4">
        <v>0</v>
      </c>
      <c r="D72" s="4">
        <v>0</v>
      </c>
      <c r="E72" s="4">
        <v>0</v>
      </c>
      <c r="F72" s="4">
        <v>45000</v>
      </c>
      <c r="G72" s="4">
        <f t="shared" si="37"/>
        <v>-45000</v>
      </c>
      <c r="H72" s="4">
        <f t="shared" si="38"/>
        <v>0</v>
      </c>
      <c r="I72" s="4">
        <f t="shared" si="39"/>
        <v>0</v>
      </c>
      <c r="J72" s="4">
        <f t="shared" si="40"/>
        <v>0</v>
      </c>
      <c r="K72" s="15">
        <f t="shared" si="34"/>
        <v>-1</v>
      </c>
      <c r="L72" s="15">
        <v>0</v>
      </c>
      <c r="M72" s="15">
        <v>0</v>
      </c>
      <c r="N72" s="15">
        <v>0</v>
      </c>
    </row>
    <row r="73" spans="1:14" ht="30" customHeight="1">
      <c r="A73" s="26" t="s">
        <v>93</v>
      </c>
      <c r="B73" s="4">
        <v>40000</v>
      </c>
      <c r="C73" s="4">
        <v>40400</v>
      </c>
      <c r="D73" s="4">
        <v>40804</v>
      </c>
      <c r="E73" s="4">
        <v>41212</v>
      </c>
      <c r="F73" s="4">
        <v>40000</v>
      </c>
      <c r="G73" s="4">
        <f t="shared" si="37"/>
        <v>0</v>
      </c>
      <c r="H73" s="4">
        <f t="shared" si="38"/>
        <v>400</v>
      </c>
      <c r="I73" s="4">
        <f t="shared" si="39"/>
        <v>404</v>
      </c>
      <c r="J73" s="4">
        <f t="shared" si="40"/>
        <v>408</v>
      </c>
      <c r="K73" s="15">
        <f t="shared" si="34"/>
        <v>0</v>
      </c>
      <c r="L73" s="15">
        <f aca="true" t="shared" si="41" ref="L73:N78">H73/B73</f>
        <v>0.01</v>
      </c>
      <c r="M73" s="15">
        <f t="shared" si="41"/>
        <v>0.01</v>
      </c>
      <c r="N73" s="15">
        <f t="shared" si="41"/>
        <v>0.009999019703950594</v>
      </c>
    </row>
    <row r="74" spans="1:14" ht="30" customHeight="1">
      <c r="A74" s="26" t="s">
        <v>94</v>
      </c>
      <c r="B74" s="4">
        <v>40000</v>
      </c>
      <c r="C74" s="4">
        <v>40400</v>
      </c>
      <c r="D74" s="4">
        <v>40804</v>
      </c>
      <c r="E74" s="4">
        <v>41212</v>
      </c>
      <c r="F74" s="4">
        <v>40000</v>
      </c>
      <c r="G74" s="4">
        <f t="shared" si="37"/>
        <v>0</v>
      </c>
      <c r="H74" s="4">
        <f t="shared" si="38"/>
        <v>400</v>
      </c>
      <c r="I74" s="4">
        <f t="shared" si="39"/>
        <v>404</v>
      </c>
      <c r="J74" s="4">
        <f t="shared" si="40"/>
        <v>408</v>
      </c>
      <c r="K74" s="15">
        <f t="shared" si="34"/>
        <v>0</v>
      </c>
      <c r="L74" s="15">
        <f t="shared" si="41"/>
        <v>0.01</v>
      </c>
      <c r="M74" s="15">
        <f t="shared" si="41"/>
        <v>0.01</v>
      </c>
      <c r="N74" s="15">
        <f t="shared" si="41"/>
        <v>0.009999019703950594</v>
      </c>
    </row>
    <row r="75" spans="1:14" ht="30" customHeight="1">
      <c r="A75" s="26" t="s">
        <v>95</v>
      </c>
      <c r="B75" s="4">
        <v>95000</v>
      </c>
      <c r="C75" s="4">
        <v>95950</v>
      </c>
      <c r="D75" s="4">
        <v>96910</v>
      </c>
      <c r="E75" s="4">
        <v>97879</v>
      </c>
      <c r="F75" s="4">
        <v>0</v>
      </c>
      <c r="G75" s="4">
        <f t="shared" si="37"/>
        <v>95000</v>
      </c>
      <c r="H75" s="4">
        <f t="shared" si="38"/>
        <v>950</v>
      </c>
      <c r="I75" s="4">
        <f t="shared" si="39"/>
        <v>960</v>
      </c>
      <c r="J75" s="4">
        <f t="shared" si="40"/>
        <v>969</v>
      </c>
      <c r="K75" s="15">
        <v>0</v>
      </c>
      <c r="L75" s="15">
        <f t="shared" si="41"/>
        <v>0.01</v>
      </c>
      <c r="M75" s="15">
        <f t="shared" si="41"/>
        <v>0.010005211047420531</v>
      </c>
      <c r="N75" s="15">
        <f t="shared" si="41"/>
        <v>0.00999896811474564</v>
      </c>
    </row>
    <row r="76" spans="1:14" ht="30" customHeight="1">
      <c r="A76" s="26" t="s">
        <v>96</v>
      </c>
      <c r="B76" s="4">
        <v>95000</v>
      </c>
      <c r="C76" s="4">
        <v>95950</v>
      </c>
      <c r="D76" s="4">
        <v>96910</v>
      </c>
      <c r="E76" s="4">
        <v>97879</v>
      </c>
      <c r="F76" s="4">
        <v>0</v>
      </c>
      <c r="G76" s="4">
        <f t="shared" si="37"/>
        <v>95000</v>
      </c>
      <c r="H76" s="4">
        <f t="shared" si="38"/>
        <v>950</v>
      </c>
      <c r="I76" s="4">
        <f t="shared" si="39"/>
        <v>960</v>
      </c>
      <c r="J76" s="4">
        <f t="shared" si="40"/>
        <v>969</v>
      </c>
      <c r="K76" s="15">
        <v>0</v>
      </c>
      <c r="L76" s="15">
        <f t="shared" si="41"/>
        <v>0.01</v>
      </c>
      <c r="M76" s="15">
        <f t="shared" si="41"/>
        <v>0.010005211047420531</v>
      </c>
      <c r="N76" s="15">
        <f t="shared" si="41"/>
        <v>0.00999896811474564</v>
      </c>
    </row>
    <row r="77" spans="1:14" ht="30" customHeight="1">
      <c r="A77" s="26" t="s">
        <v>97</v>
      </c>
      <c r="B77" s="4">
        <v>325000</v>
      </c>
      <c r="C77" s="4">
        <v>328250</v>
      </c>
      <c r="D77" s="4">
        <v>331533</v>
      </c>
      <c r="E77" s="4">
        <v>334848</v>
      </c>
      <c r="F77" s="4">
        <v>220000</v>
      </c>
      <c r="G77" s="4">
        <f t="shared" si="37"/>
        <v>105000</v>
      </c>
      <c r="H77" s="4">
        <f t="shared" si="38"/>
        <v>3250</v>
      </c>
      <c r="I77" s="4">
        <f t="shared" si="39"/>
        <v>3283</v>
      </c>
      <c r="J77" s="4">
        <f t="shared" si="40"/>
        <v>3315</v>
      </c>
      <c r="K77" s="15">
        <f>G77/F77</f>
        <v>0.4772727272727273</v>
      </c>
      <c r="L77" s="15">
        <f t="shared" si="41"/>
        <v>0.01</v>
      </c>
      <c r="M77" s="15">
        <f t="shared" si="41"/>
        <v>0.010001523229246</v>
      </c>
      <c r="N77" s="15">
        <f t="shared" si="41"/>
        <v>0.009999004623974085</v>
      </c>
    </row>
    <row r="78" spans="1:14" ht="30" customHeight="1">
      <c r="A78" s="26" t="s">
        <v>98</v>
      </c>
      <c r="B78" s="4">
        <v>22000</v>
      </c>
      <c r="C78" s="4">
        <v>22220</v>
      </c>
      <c r="D78" s="4">
        <v>22442</v>
      </c>
      <c r="E78" s="4">
        <v>22666</v>
      </c>
      <c r="F78" s="4">
        <v>8000</v>
      </c>
      <c r="G78" s="4">
        <f t="shared" si="37"/>
        <v>14000</v>
      </c>
      <c r="H78" s="4">
        <f t="shared" si="38"/>
        <v>220</v>
      </c>
      <c r="I78" s="4">
        <f t="shared" si="39"/>
        <v>222</v>
      </c>
      <c r="J78" s="4">
        <f t="shared" si="40"/>
        <v>224</v>
      </c>
      <c r="K78" s="15">
        <f>G78/F78</f>
        <v>1.75</v>
      </c>
      <c r="L78" s="15">
        <f t="shared" si="41"/>
        <v>0.01</v>
      </c>
      <c r="M78" s="15">
        <f t="shared" si="41"/>
        <v>0.00999099909990999</v>
      </c>
      <c r="N78" s="15">
        <f t="shared" si="41"/>
        <v>0.009981285090455396</v>
      </c>
    </row>
    <row r="79" spans="1:14" ht="30" customHeight="1">
      <c r="A79" s="26" t="s">
        <v>99</v>
      </c>
      <c r="B79" s="4">
        <v>0</v>
      </c>
      <c r="C79" s="4">
        <v>0</v>
      </c>
      <c r="D79" s="4">
        <v>0</v>
      </c>
      <c r="E79" s="4">
        <v>0</v>
      </c>
      <c r="F79" s="4">
        <v>10</v>
      </c>
      <c r="G79" s="4">
        <f t="shared" si="37"/>
        <v>-10</v>
      </c>
      <c r="H79" s="4">
        <f t="shared" si="38"/>
        <v>0</v>
      </c>
      <c r="I79" s="4">
        <f t="shared" si="39"/>
        <v>0</v>
      </c>
      <c r="J79" s="4">
        <f t="shared" si="40"/>
        <v>0</v>
      </c>
      <c r="K79" s="15">
        <v>0</v>
      </c>
      <c r="L79" s="15">
        <v>0</v>
      </c>
      <c r="M79" s="15">
        <v>0</v>
      </c>
      <c r="N79" s="15">
        <v>0</v>
      </c>
    </row>
    <row r="80" spans="1:14" ht="30" customHeight="1">
      <c r="A80" s="26" t="s">
        <v>100</v>
      </c>
      <c r="B80" s="4">
        <f>SUM(B77:B79)</f>
        <v>347000</v>
      </c>
      <c r="C80" s="4">
        <f aca="true" t="shared" si="42" ref="C80:J80">SUM(C77:C79)</f>
        <v>350470</v>
      </c>
      <c r="D80" s="4">
        <f t="shared" si="42"/>
        <v>353975</v>
      </c>
      <c r="E80" s="4">
        <f t="shared" si="42"/>
        <v>357514</v>
      </c>
      <c r="F80" s="4">
        <f t="shared" si="42"/>
        <v>228010</v>
      </c>
      <c r="G80" s="4">
        <f t="shared" si="42"/>
        <v>118990</v>
      </c>
      <c r="H80" s="4">
        <f t="shared" si="42"/>
        <v>3470</v>
      </c>
      <c r="I80" s="4">
        <f t="shared" si="42"/>
        <v>3505</v>
      </c>
      <c r="J80" s="4">
        <f t="shared" si="42"/>
        <v>3539</v>
      </c>
      <c r="K80" s="15">
        <f>G80/F80</f>
        <v>0.5218630761808692</v>
      </c>
      <c r="L80" s="15">
        <f>H80/B80</f>
        <v>0.01</v>
      </c>
      <c r="M80" s="15">
        <f>I80/C80</f>
        <v>0.010000855993380318</v>
      </c>
      <c r="N80" s="15">
        <f>J80/D80</f>
        <v>0.00999788120629988</v>
      </c>
    </row>
    <row r="81" spans="1:14" ht="30" customHeight="1">
      <c r="A81" s="26" t="s">
        <v>101</v>
      </c>
      <c r="B81" s="4">
        <v>0</v>
      </c>
      <c r="C81" s="4">
        <v>0</v>
      </c>
      <c r="D81" s="4">
        <v>0</v>
      </c>
      <c r="E81" s="4">
        <v>0</v>
      </c>
      <c r="F81" s="4">
        <v>1000</v>
      </c>
      <c r="G81" s="4">
        <f>B81-F81</f>
        <v>-1000</v>
      </c>
      <c r="H81" s="4">
        <f aca="true" t="shared" si="43" ref="H81:J82">C81-B81</f>
        <v>0</v>
      </c>
      <c r="I81" s="4">
        <f t="shared" si="43"/>
        <v>0</v>
      </c>
      <c r="J81" s="4">
        <f t="shared" si="43"/>
        <v>0</v>
      </c>
      <c r="K81" s="15">
        <v>0</v>
      </c>
      <c r="L81" s="15">
        <v>0</v>
      </c>
      <c r="M81" s="15">
        <v>0</v>
      </c>
      <c r="N81" s="15">
        <v>0</v>
      </c>
    </row>
    <row r="82" spans="1:14" ht="30" customHeight="1">
      <c r="A82" s="26" t="s">
        <v>102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f>B82-F82</f>
        <v>0</v>
      </c>
      <c r="H82" s="4">
        <f t="shared" si="43"/>
        <v>0</v>
      </c>
      <c r="I82" s="4">
        <f t="shared" si="43"/>
        <v>0</v>
      </c>
      <c r="J82" s="4">
        <f t="shared" si="43"/>
        <v>0</v>
      </c>
      <c r="K82" s="15">
        <v>0</v>
      </c>
      <c r="L82" s="15">
        <v>0</v>
      </c>
      <c r="M82" s="15">
        <v>0</v>
      </c>
      <c r="N82" s="15">
        <v>0</v>
      </c>
    </row>
    <row r="83" spans="1:14" ht="30" customHeight="1">
      <c r="A83" s="26" t="s">
        <v>103</v>
      </c>
      <c r="B83" s="4">
        <f>SUM(B81:B82)</f>
        <v>0</v>
      </c>
      <c r="C83" s="4">
        <f aca="true" t="shared" si="44" ref="C83:J83">SUM(C81:C82)</f>
        <v>0</v>
      </c>
      <c r="D83" s="4">
        <f t="shared" si="44"/>
        <v>0</v>
      </c>
      <c r="E83" s="4">
        <f t="shared" si="44"/>
        <v>0</v>
      </c>
      <c r="F83" s="4">
        <f t="shared" si="44"/>
        <v>1000</v>
      </c>
      <c r="G83" s="4">
        <f t="shared" si="44"/>
        <v>-1000</v>
      </c>
      <c r="H83" s="4">
        <f t="shared" si="44"/>
        <v>0</v>
      </c>
      <c r="I83" s="4">
        <f t="shared" si="44"/>
        <v>0</v>
      </c>
      <c r="J83" s="4">
        <f t="shared" si="44"/>
        <v>0</v>
      </c>
      <c r="K83" s="15">
        <f>G83/F83</f>
        <v>-1</v>
      </c>
      <c r="L83" s="15">
        <v>0</v>
      </c>
      <c r="M83" s="15">
        <v>0</v>
      </c>
      <c r="N83" s="15">
        <v>0</v>
      </c>
    </row>
    <row r="84" spans="1:14" ht="30" customHeight="1">
      <c r="A84" s="30" t="s">
        <v>104</v>
      </c>
      <c r="B84" s="28">
        <f>B70+B72+B74+B76+B80+B83</f>
        <v>482000</v>
      </c>
      <c r="C84" s="28">
        <f aca="true" t="shared" si="45" ref="C84:J84">C70+C72+C74+C76+C80+C83</f>
        <v>486820</v>
      </c>
      <c r="D84" s="28">
        <f t="shared" si="45"/>
        <v>491689</v>
      </c>
      <c r="E84" s="28">
        <f t="shared" si="45"/>
        <v>496605</v>
      </c>
      <c r="F84" s="28">
        <f t="shared" si="45"/>
        <v>324010</v>
      </c>
      <c r="G84" s="28">
        <f t="shared" si="45"/>
        <v>157990</v>
      </c>
      <c r="H84" s="28">
        <f t="shared" si="45"/>
        <v>4820</v>
      </c>
      <c r="I84" s="28">
        <f t="shared" si="45"/>
        <v>4869</v>
      </c>
      <c r="J84" s="28">
        <f t="shared" si="45"/>
        <v>4916</v>
      </c>
      <c r="K84" s="29">
        <f>G84/F84</f>
        <v>0.4876084071479275</v>
      </c>
      <c r="L84" s="29">
        <f>H84/B84</f>
        <v>0.01</v>
      </c>
      <c r="M84" s="29">
        <f>I84/C84</f>
        <v>0.010001643317858756</v>
      </c>
      <c r="N84" s="29">
        <f>J84/D84</f>
        <v>0.009998189912729388</v>
      </c>
    </row>
    <row r="85" spans="1:14" ht="30" customHeight="1">
      <c r="A85" s="26" t="s">
        <v>105</v>
      </c>
      <c r="B85" s="4">
        <v>0</v>
      </c>
      <c r="C85" s="4">
        <v>0</v>
      </c>
      <c r="D85" s="4">
        <v>0</v>
      </c>
      <c r="E85" s="4">
        <v>0</v>
      </c>
      <c r="F85" s="4">
        <v>78000</v>
      </c>
      <c r="G85" s="4">
        <f>B85-F85</f>
        <v>-78000</v>
      </c>
      <c r="H85" s="4">
        <f aca="true" t="shared" si="46" ref="H85:J86">C85-B85</f>
        <v>0</v>
      </c>
      <c r="I85" s="4">
        <f t="shared" si="46"/>
        <v>0</v>
      </c>
      <c r="J85" s="4">
        <f t="shared" si="46"/>
        <v>0</v>
      </c>
      <c r="K85" s="15">
        <v>0</v>
      </c>
      <c r="L85" s="15">
        <v>0</v>
      </c>
      <c r="M85" s="15">
        <v>0</v>
      </c>
      <c r="N85" s="15">
        <v>0</v>
      </c>
    </row>
    <row r="86" spans="1:14" ht="30" customHeight="1">
      <c r="A86" s="26" t="s">
        <v>106</v>
      </c>
      <c r="B86" s="4">
        <v>0</v>
      </c>
      <c r="C86" s="4">
        <v>0</v>
      </c>
      <c r="D86" s="4">
        <v>0</v>
      </c>
      <c r="E86" s="4">
        <v>0</v>
      </c>
      <c r="F86" s="4">
        <v>78000</v>
      </c>
      <c r="G86" s="4">
        <f>B86-F86</f>
        <v>-78000</v>
      </c>
      <c r="H86" s="4">
        <f t="shared" si="46"/>
        <v>0</v>
      </c>
      <c r="I86" s="4">
        <f t="shared" si="46"/>
        <v>0</v>
      </c>
      <c r="J86" s="4">
        <f t="shared" si="46"/>
        <v>0</v>
      </c>
      <c r="K86" s="15">
        <v>0</v>
      </c>
      <c r="L86" s="15">
        <v>0</v>
      </c>
      <c r="M86" s="15">
        <v>0</v>
      </c>
      <c r="N86" s="15">
        <v>0</v>
      </c>
    </row>
    <row r="87" spans="1:14" ht="30" customHeight="1">
      <c r="A87" s="30" t="s">
        <v>107</v>
      </c>
      <c r="B87" s="28">
        <f>B86</f>
        <v>0</v>
      </c>
      <c r="C87" s="28">
        <f aca="true" t="shared" si="47" ref="C87:N87">C86</f>
        <v>0</v>
      </c>
      <c r="D87" s="28">
        <f t="shared" si="47"/>
        <v>0</v>
      </c>
      <c r="E87" s="28">
        <f t="shared" si="47"/>
        <v>0</v>
      </c>
      <c r="F87" s="28">
        <f t="shared" si="47"/>
        <v>78000</v>
      </c>
      <c r="G87" s="28">
        <f t="shared" si="47"/>
        <v>-78000</v>
      </c>
      <c r="H87" s="28">
        <f t="shared" si="47"/>
        <v>0</v>
      </c>
      <c r="I87" s="28">
        <f t="shared" si="47"/>
        <v>0</v>
      </c>
      <c r="J87" s="28">
        <f t="shared" si="47"/>
        <v>0</v>
      </c>
      <c r="K87" s="29">
        <f t="shared" si="47"/>
        <v>0</v>
      </c>
      <c r="L87" s="29">
        <f t="shared" si="47"/>
        <v>0</v>
      </c>
      <c r="M87" s="29">
        <f t="shared" si="47"/>
        <v>0</v>
      </c>
      <c r="N87" s="29">
        <f t="shared" si="47"/>
        <v>0</v>
      </c>
    </row>
    <row r="88" spans="1:14" ht="30" customHeight="1">
      <c r="A88" s="26" t="s">
        <v>108</v>
      </c>
      <c r="B88" s="4">
        <v>0</v>
      </c>
      <c r="C88" s="4">
        <v>0</v>
      </c>
      <c r="D88" s="4">
        <v>0</v>
      </c>
      <c r="E88" s="4">
        <v>0</v>
      </c>
      <c r="F88" s="4">
        <v>1000</v>
      </c>
      <c r="G88" s="4">
        <f>B88-F88</f>
        <v>-1000</v>
      </c>
      <c r="H88" s="4">
        <f aca="true" t="shared" si="48" ref="H88:J92">C88-B88</f>
        <v>0</v>
      </c>
      <c r="I88" s="4">
        <f t="shared" si="48"/>
        <v>0</v>
      </c>
      <c r="J88" s="4">
        <f t="shared" si="48"/>
        <v>0</v>
      </c>
      <c r="K88" s="15">
        <v>0</v>
      </c>
      <c r="L88" s="15">
        <v>0</v>
      </c>
      <c r="M88" s="15">
        <v>0</v>
      </c>
      <c r="N88" s="15">
        <v>0</v>
      </c>
    </row>
    <row r="89" spans="1:14" ht="30" customHeight="1">
      <c r="A89" s="26" t="s">
        <v>109</v>
      </c>
      <c r="B89" s="4">
        <v>75000</v>
      </c>
      <c r="C89" s="4">
        <v>75750</v>
      </c>
      <c r="D89" s="4">
        <v>76508</v>
      </c>
      <c r="E89" s="4">
        <v>77273</v>
      </c>
      <c r="F89" s="4">
        <v>39000</v>
      </c>
      <c r="G89" s="4">
        <f>B89-F89</f>
        <v>36000</v>
      </c>
      <c r="H89" s="4">
        <f t="shared" si="48"/>
        <v>750</v>
      </c>
      <c r="I89" s="4">
        <f t="shared" si="48"/>
        <v>758</v>
      </c>
      <c r="J89" s="4">
        <f t="shared" si="48"/>
        <v>765</v>
      </c>
      <c r="K89" s="15">
        <f>G89/F89</f>
        <v>0.9230769230769231</v>
      </c>
      <c r="L89" s="15">
        <f aca="true" t="shared" si="49" ref="L89:L100">H89/B89</f>
        <v>0.01</v>
      </c>
      <c r="M89" s="15">
        <f aca="true" t="shared" si="50" ref="M89:M100">I89/C89</f>
        <v>0.010006600660066006</v>
      </c>
      <c r="N89" s="15">
        <f aca="true" t="shared" si="51" ref="N89:N100">J89/D89</f>
        <v>0.009998954357714225</v>
      </c>
    </row>
    <row r="90" spans="1:14" ht="30" customHeight="1">
      <c r="A90" s="26" t="s">
        <v>110</v>
      </c>
      <c r="B90" s="4">
        <v>325000</v>
      </c>
      <c r="C90" s="4">
        <v>328250</v>
      </c>
      <c r="D90" s="4">
        <v>331533</v>
      </c>
      <c r="E90" s="4">
        <v>334848</v>
      </c>
      <c r="F90" s="4">
        <v>350000</v>
      </c>
      <c r="G90" s="4">
        <f>B90-F90</f>
        <v>-25000</v>
      </c>
      <c r="H90" s="4">
        <f t="shared" si="48"/>
        <v>3250</v>
      </c>
      <c r="I90" s="4">
        <f t="shared" si="48"/>
        <v>3283</v>
      </c>
      <c r="J90" s="4">
        <f t="shared" si="48"/>
        <v>3315</v>
      </c>
      <c r="K90" s="15">
        <f>G90/F90</f>
        <v>-0.07142857142857142</v>
      </c>
      <c r="L90" s="15">
        <f t="shared" si="49"/>
        <v>0.01</v>
      </c>
      <c r="M90" s="15">
        <f t="shared" si="50"/>
        <v>0.010001523229246</v>
      </c>
      <c r="N90" s="15">
        <f t="shared" si="51"/>
        <v>0.009999004623974085</v>
      </c>
    </row>
    <row r="91" spans="1:14" ht="30" customHeight="1">
      <c r="A91" s="26" t="s">
        <v>111</v>
      </c>
      <c r="B91" s="4">
        <v>250000</v>
      </c>
      <c r="C91" s="4">
        <v>252500</v>
      </c>
      <c r="D91" s="4">
        <v>255025</v>
      </c>
      <c r="E91" s="4">
        <v>257575</v>
      </c>
      <c r="F91" s="4">
        <v>0</v>
      </c>
      <c r="G91" s="4">
        <f>B91-F91</f>
        <v>250000</v>
      </c>
      <c r="H91" s="4">
        <f t="shared" si="48"/>
        <v>2500</v>
      </c>
      <c r="I91" s="4">
        <f t="shared" si="48"/>
        <v>2525</v>
      </c>
      <c r="J91" s="4">
        <f t="shared" si="48"/>
        <v>2550</v>
      </c>
      <c r="K91" s="15">
        <v>0</v>
      </c>
      <c r="L91" s="15">
        <f t="shared" si="49"/>
        <v>0.01</v>
      </c>
      <c r="M91" s="15">
        <f t="shared" si="50"/>
        <v>0.01</v>
      </c>
      <c r="N91" s="15">
        <f t="shared" si="51"/>
        <v>0.009999019703950594</v>
      </c>
    </row>
    <row r="92" spans="1:14" ht="30" customHeight="1">
      <c r="A92" s="26" t="s">
        <v>112</v>
      </c>
      <c r="B92" s="4">
        <v>125000</v>
      </c>
      <c r="C92" s="4">
        <v>126250</v>
      </c>
      <c r="D92" s="4">
        <v>127513</v>
      </c>
      <c r="E92" s="4">
        <v>128788</v>
      </c>
      <c r="F92" s="4">
        <v>175000</v>
      </c>
      <c r="G92" s="4">
        <f>B92-F92</f>
        <v>-50000</v>
      </c>
      <c r="H92" s="4">
        <f t="shared" si="48"/>
        <v>1250</v>
      </c>
      <c r="I92" s="4">
        <f t="shared" si="48"/>
        <v>1263</v>
      </c>
      <c r="J92" s="4">
        <f t="shared" si="48"/>
        <v>1275</v>
      </c>
      <c r="K92" s="15">
        <f aca="true" t="shared" si="52" ref="K92:K100">G92/F92</f>
        <v>-0.2857142857142857</v>
      </c>
      <c r="L92" s="15">
        <f t="shared" si="49"/>
        <v>0.01</v>
      </c>
      <c r="M92" s="15">
        <f t="shared" si="50"/>
        <v>0.010003960396039603</v>
      </c>
      <c r="N92" s="15">
        <f t="shared" si="51"/>
        <v>0.009998980496106279</v>
      </c>
    </row>
    <row r="93" spans="1:14" ht="30" customHeight="1">
      <c r="A93" s="26" t="s">
        <v>113</v>
      </c>
      <c r="B93" s="4">
        <f>SUM(B88:B92)</f>
        <v>775000</v>
      </c>
      <c r="C93" s="4">
        <f aca="true" t="shared" si="53" ref="C93:J93">SUM(C88:C92)</f>
        <v>782750</v>
      </c>
      <c r="D93" s="4">
        <f t="shared" si="53"/>
        <v>790579</v>
      </c>
      <c r="E93" s="4">
        <f t="shared" si="53"/>
        <v>798484</v>
      </c>
      <c r="F93" s="4">
        <f t="shared" si="53"/>
        <v>565000</v>
      </c>
      <c r="G93" s="4">
        <f t="shared" si="53"/>
        <v>210000</v>
      </c>
      <c r="H93" s="4">
        <f t="shared" si="53"/>
        <v>7750</v>
      </c>
      <c r="I93" s="4">
        <f t="shared" si="53"/>
        <v>7829</v>
      </c>
      <c r="J93" s="4">
        <f t="shared" si="53"/>
        <v>7905</v>
      </c>
      <c r="K93" s="15">
        <f t="shared" si="52"/>
        <v>0.37168141592920356</v>
      </c>
      <c r="L93" s="15">
        <f t="shared" si="49"/>
        <v>0.01</v>
      </c>
      <c r="M93" s="15">
        <f t="shared" si="50"/>
        <v>0.010001916320664325</v>
      </c>
      <c r="N93" s="15">
        <f t="shared" si="51"/>
        <v>0.009999000732374627</v>
      </c>
    </row>
    <row r="94" spans="1:14" ht="44.25" customHeight="1">
      <c r="A94" s="26" t="s">
        <v>114</v>
      </c>
      <c r="B94" s="4">
        <v>20000</v>
      </c>
      <c r="C94" s="4">
        <v>20200</v>
      </c>
      <c r="D94" s="4">
        <v>20402</v>
      </c>
      <c r="E94" s="4">
        <v>20606</v>
      </c>
      <c r="F94" s="4">
        <v>25000</v>
      </c>
      <c r="G94" s="4">
        <f>B94-F94</f>
        <v>-5000</v>
      </c>
      <c r="H94" s="4">
        <f aca="true" t="shared" si="54" ref="H94:J95">C94-B94</f>
        <v>200</v>
      </c>
      <c r="I94" s="4">
        <f t="shared" si="54"/>
        <v>202</v>
      </c>
      <c r="J94" s="4">
        <f t="shared" si="54"/>
        <v>204</v>
      </c>
      <c r="K94" s="15">
        <f t="shared" si="52"/>
        <v>-0.2</v>
      </c>
      <c r="L94" s="15">
        <f t="shared" si="49"/>
        <v>0.01</v>
      </c>
      <c r="M94" s="15">
        <f t="shared" si="50"/>
        <v>0.01</v>
      </c>
      <c r="N94" s="15">
        <f t="shared" si="51"/>
        <v>0.009999019703950594</v>
      </c>
    </row>
    <row r="95" spans="1:14" ht="30" customHeight="1">
      <c r="A95" s="26" t="s">
        <v>115</v>
      </c>
      <c r="B95" s="4">
        <v>370000</v>
      </c>
      <c r="C95" s="4">
        <v>373700</v>
      </c>
      <c r="D95" s="4">
        <v>377437</v>
      </c>
      <c r="E95" s="4">
        <v>381211</v>
      </c>
      <c r="F95" s="4">
        <v>344000</v>
      </c>
      <c r="G95" s="4">
        <f>B95-F95</f>
        <v>26000</v>
      </c>
      <c r="H95" s="4">
        <f t="shared" si="54"/>
        <v>3700</v>
      </c>
      <c r="I95" s="4">
        <f t="shared" si="54"/>
        <v>3737</v>
      </c>
      <c r="J95" s="4">
        <f t="shared" si="54"/>
        <v>3774</v>
      </c>
      <c r="K95" s="15">
        <f t="shared" si="52"/>
        <v>0.0755813953488372</v>
      </c>
      <c r="L95" s="15">
        <f t="shared" si="49"/>
        <v>0.01</v>
      </c>
      <c r="M95" s="15">
        <f t="shared" si="50"/>
        <v>0.01</v>
      </c>
      <c r="N95" s="15">
        <f t="shared" si="51"/>
        <v>0.009999019703950594</v>
      </c>
    </row>
    <row r="96" spans="1:14" ht="44.25" customHeight="1">
      <c r="A96" s="26" t="s">
        <v>116</v>
      </c>
      <c r="B96" s="4">
        <f>SUM(B94:B95)</f>
        <v>390000</v>
      </c>
      <c r="C96" s="4">
        <f aca="true" t="shared" si="55" ref="C96:J96">SUM(C94:C95)</f>
        <v>393900</v>
      </c>
      <c r="D96" s="4">
        <f t="shared" si="55"/>
        <v>397839</v>
      </c>
      <c r="E96" s="4">
        <f t="shared" si="55"/>
        <v>401817</v>
      </c>
      <c r="F96" s="4">
        <f t="shared" si="55"/>
        <v>369000</v>
      </c>
      <c r="G96" s="4">
        <f t="shared" si="55"/>
        <v>21000</v>
      </c>
      <c r="H96" s="4">
        <f t="shared" si="55"/>
        <v>3900</v>
      </c>
      <c r="I96" s="4">
        <f t="shared" si="55"/>
        <v>3939</v>
      </c>
      <c r="J96" s="4">
        <f t="shared" si="55"/>
        <v>3978</v>
      </c>
      <c r="K96" s="15">
        <f t="shared" si="52"/>
        <v>0.056910569105691054</v>
      </c>
      <c r="L96" s="15">
        <f t="shared" si="49"/>
        <v>0.01</v>
      </c>
      <c r="M96" s="15">
        <f t="shared" si="50"/>
        <v>0.01</v>
      </c>
      <c r="N96" s="15">
        <f t="shared" si="51"/>
        <v>0.009999019703950594</v>
      </c>
    </row>
    <row r="97" spans="1:14" ht="30" customHeight="1">
      <c r="A97" s="26" t="s">
        <v>117</v>
      </c>
      <c r="B97" s="4">
        <v>170000</v>
      </c>
      <c r="C97" s="4">
        <v>171700</v>
      </c>
      <c r="D97" s="4">
        <v>173417</v>
      </c>
      <c r="E97" s="4">
        <v>175151</v>
      </c>
      <c r="F97" s="4">
        <v>158000</v>
      </c>
      <c r="G97" s="4">
        <f>B97-F97</f>
        <v>12000</v>
      </c>
      <c r="H97" s="4">
        <f>C97-B97</f>
        <v>1700</v>
      </c>
      <c r="I97" s="4">
        <f>D97-C97</f>
        <v>1717</v>
      </c>
      <c r="J97" s="4">
        <f>E97-D97</f>
        <v>1734</v>
      </c>
      <c r="K97" s="15">
        <f t="shared" si="52"/>
        <v>0.0759493670886076</v>
      </c>
      <c r="L97" s="15">
        <f t="shared" si="49"/>
        <v>0.01</v>
      </c>
      <c r="M97" s="15">
        <f t="shared" si="50"/>
        <v>0.01</v>
      </c>
      <c r="N97" s="15">
        <f t="shared" si="51"/>
        <v>0.009999019703950594</v>
      </c>
    </row>
    <row r="98" spans="1:14" ht="30" customHeight="1">
      <c r="A98" s="26" t="s">
        <v>118</v>
      </c>
      <c r="B98" s="4">
        <f>B97</f>
        <v>170000</v>
      </c>
      <c r="C98" s="4">
        <f aca="true" t="shared" si="56" ref="C98:J98">C97</f>
        <v>171700</v>
      </c>
      <c r="D98" s="4">
        <f t="shared" si="56"/>
        <v>173417</v>
      </c>
      <c r="E98" s="4">
        <f t="shared" si="56"/>
        <v>175151</v>
      </c>
      <c r="F98" s="4">
        <f t="shared" si="56"/>
        <v>158000</v>
      </c>
      <c r="G98" s="4">
        <f t="shared" si="56"/>
        <v>12000</v>
      </c>
      <c r="H98" s="4">
        <f t="shared" si="56"/>
        <v>1700</v>
      </c>
      <c r="I98" s="4">
        <f t="shared" si="56"/>
        <v>1717</v>
      </c>
      <c r="J98" s="4">
        <f t="shared" si="56"/>
        <v>1734</v>
      </c>
      <c r="K98" s="15">
        <f t="shared" si="52"/>
        <v>0.0759493670886076</v>
      </c>
      <c r="L98" s="15">
        <f t="shared" si="49"/>
        <v>0.01</v>
      </c>
      <c r="M98" s="15">
        <f t="shared" si="50"/>
        <v>0.01</v>
      </c>
      <c r="N98" s="15">
        <f t="shared" si="51"/>
        <v>0.009999019703950594</v>
      </c>
    </row>
    <row r="99" spans="1:14" ht="30" customHeight="1">
      <c r="A99" s="26" t="s">
        <v>119</v>
      </c>
      <c r="B99" s="4">
        <v>150000</v>
      </c>
      <c r="C99" s="4">
        <v>151500</v>
      </c>
      <c r="D99" s="4">
        <v>153015</v>
      </c>
      <c r="E99" s="4">
        <v>154545</v>
      </c>
      <c r="F99" s="4">
        <v>1800000</v>
      </c>
      <c r="G99" s="4">
        <f>B99-F99</f>
        <v>-1650000</v>
      </c>
      <c r="H99" s="4">
        <f aca="true" t="shared" si="57" ref="H99:J100">C99-B99</f>
        <v>1500</v>
      </c>
      <c r="I99" s="4">
        <f t="shared" si="57"/>
        <v>1515</v>
      </c>
      <c r="J99" s="4">
        <f t="shared" si="57"/>
        <v>1530</v>
      </c>
      <c r="K99" s="15">
        <f t="shared" si="52"/>
        <v>-0.9166666666666666</v>
      </c>
      <c r="L99" s="15">
        <f t="shared" si="49"/>
        <v>0.01</v>
      </c>
      <c r="M99" s="15">
        <f t="shared" si="50"/>
        <v>0.01</v>
      </c>
      <c r="N99" s="15">
        <f t="shared" si="51"/>
        <v>0.009999019703950594</v>
      </c>
    </row>
    <row r="100" spans="1:14" ht="30" customHeight="1">
      <c r="A100" s="26" t="s">
        <v>120</v>
      </c>
      <c r="B100" s="4">
        <v>15000</v>
      </c>
      <c r="C100" s="4">
        <v>15150</v>
      </c>
      <c r="D100" s="4">
        <v>15302</v>
      </c>
      <c r="E100" s="4">
        <v>15455</v>
      </c>
      <c r="F100" s="4">
        <v>15000</v>
      </c>
      <c r="G100" s="4">
        <f>B100-F100</f>
        <v>0</v>
      </c>
      <c r="H100" s="4">
        <f t="shared" si="57"/>
        <v>150</v>
      </c>
      <c r="I100" s="4">
        <f t="shared" si="57"/>
        <v>152</v>
      </c>
      <c r="J100" s="4">
        <f t="shared" si="57"/>
        <v>153</v>
      </c>
      <c r="K100" s="15">
        <f t="shared" si="52"/>
        <v>0</v>
      </c>
      <c r="L100" s="15">
        <f t="shared" si="49"/>
        <v>0.01</v>
      </c>
      <c r="M100" s="15">
        <f t="shared" si="50"/>
        <v>0.010033003300330034</v>
      </c>
      <c r="N100" s="15">
        <f t="shared" si="51"/>
        <v>0.009998692981309633</v>
      </c>
    </row>
    <row r="101" spans="1:14" ht="30" customHeight="1">
      <c r="A101" s="26" t="s">
        <v>121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15">
        <v>0</v>
      </c>
      <c r="L101" s="15">
        <v>0</v>
      </c>
      <c r="M101" s="15">
        <v>0</v>
      </c>
      <c r="N101" s="15">
        <v>0</v>
      </c>
    </row>
    <row r="102" spans="1:14" ht="30" customHeight="1">
      <c r="A102" s="26" t="s">
        <v>122</v>
      </c>
      <c r="B102" s="4">
        <f>SUM(B99:B101)</f>
        <v>165000</v>
      </c>
      <c r="C102" s="4">
        <f aca="true" t="shared" si="58" ref="C102:J102">SUM(C99:C101)</f>
        <v>166650</v>
      </c>
      <c r="D102" s="4">
        <f t="shared" si="58"/>
        <v>168317</v>
      </c>
      <c r="E102" s="4">
        <f t="shared" si="58"/>
        <v>170000</v>
      </c>
      <c r="F102" s="4">
        <f t="shared" si="58"/>
        <v>1815000</v>
      </c>
      <c r="G102" s="4">
        <f t="shared" si="58"/>
        <v>-1650000</v>
      </c>
      <c r="H102" s="4">
        <f t="shared" si="58"/>
        <v>1650</v>
      </c>
      <c r="I102" s="4">
        <f t="shared" si="58"/>
        <v>1667</v>
      </c>
      <c r="J102" s="4">
        <f t="shared" si="58"/>
        <v>1683</v>
      </c>
      <c r="K102" s="15">
        <f>G102/F102</f>
        <v>-0.9090909090909091</v>
      </c>
      <c r="L102" s="15">
        <f aca="true" t="shared" si="59" ref="L102:N105">H102/B102</f>
        <v>0.01</v>
      </c>
      <c r="M102" s="15">
        <f t="shared" si="59"/>
        <v>0.010003000300030002</v>
      </c>
      <c r="N102" s="15">
        <f t="shared" si="59"/>
        <v>0.009998990001009999</v>
      </c>
    </row>
    <row r="103" spans="1:14" ht="30" customHeight="1">
      <c r="A103" s="30" t="s">
        <v>123</v>
      </c>
      <c r="B103" s="28">
        <f>B93+B96+B98+B102</f>
        <v>1500000</v>
      </c>
      <c r="C103" s="28">
        <f aca="true" t="shared" si="60" ref="C103:J103">C93+C96+C98+C102</f>
        <v>1515000</v>
      </c>
      <c r="D103" s="28">
        <f t="shared" si="60"/>
        <v>1530152</v>
      </c>
      <c r="E103" s="28">
        <f t="shared" si="60"/>
        <v>1545452</v>
      </c>
      <c r="F103" s="28">
        <f t="shared" si="60"/>
        <v>2907000</v>
      </c>
      <c r="G103" s="28">
        <f t="shared" si="60"/>
        <v>-1407000</v>
      </c>
      <c r="H103" s="28">
        <f t="shared" si="60"/>
        <v>15000</v>
      </c>
      <c r="I103" s="28">
        <f t="shared" si="60"/>
        <v>15152</v>
      </c>
      <c r="J103" s="28">
        <f t="shared" si="60"/>
        <v>15300</v>
      </c>
      <c r="K103" s="29">
        <f>G103/F103</f>
        <v>-0.4840041279669763</v>
      </c>
      <c r="L103" s="29">
        <f t="shared" si="59"/>
        <v>0.01</v>
      </c>
      <c r="M103" s="29">
        <f t="shared" si="59"/>
        <v>0.010001320132013202</v>
      </c>
      <c r="N103" s="29">
        <f t="shared" si="59"/>
        <v>0.00999900663463499</v>
      </c>
    </row>
    <row r="104" spans="1:14" ht="30" customHeight="1">
      <c r="A104" s="27" t="s">
        <v>15</v>
      </c>
      <c r="B104" s="28">
        <f>B25+B30+B42+B68+B84+B87+B103</f>
        <v>10087430</v>
      </c>
      <c r="C104" s="28">
        <v>10188305</v>
      </c>
      <c r="D104" s="28">
        <v>10290194</v>
      </c>
      <c r="E104" s="28">
        <v>10393093</v>
      </c>
      <c r="F104" s="28">
        <v>7589673</v>
      </c>
      <c r="G104" s="28">
        <f>B104-F104</f>
        <v>2497757</v>
      </c>
      <c r="H104" s="28">
        <f aca="true" t="shared" si="61" ref="H104:J105">C104-B104</f>
        <v>100875</v>
      </c>
      <c r="I104" s="28">
        <f t="shared" si="61"/>
        <v>101889</v>
      </c>
      <c r="J104" s="28">
        <f t="shared" si="61"/>
        <v>102899</v>
      </c>
      <c r="K104" s="29">
        <f>G104/F104</f>
        <v>0.32909942233347866</v>
      </c>
      <c r="L104" s="29">
        <f t="shared" si="59"/>
        <v>0.010000069393294427</v>
      </c>
      <c r="M104" s="29">
        <f t="shared" si="59"/>
        <v>0.010000584002932774</v>
      </c>
      <c r="N104" s="29">
        <f t="shared" si="59"/>
        <v>0.009999714291100829</v>
      </c>
    </row>
    <row r="105" spans="1:14" ht="30" customHeight="1">
      <c r="A105" s="26" t="s">
        <v>124</v>
      </c>
      <c r="B105" s="4">
        <v>20976860</v>
      </c>
      <c r="C105" s="4">
        <v>21186629</v>
      </c>
      <c r="D105" s="4">
        <v>21398495</v>
      </c>
      <c r="E105" s="4">
        <v>21612480</v>
      </c>
      <c r="F105" s="4">
        <v>15202920</v>
      </c>
      <c r="G105" s="4">
        <f>B105-F105</f>
        <v>5773940</v>
      </c>
      <c r="H105" s="4">
        <f t="shared" si="61"/>
        <v>209769</v>
      </c>
      <c r="I105" s="4">
        <f t="shared" si="61"/>
        <v>211866</v>
      </c>
      <c r="J105" s="4">
        <f t="shared" si="61"/>
        <v>213985</v>
      </c>
      <c r="K105" s="15">
        <f>G105/F105</f>
        <v>0.3797915137355192</v>
      </c>
      <c r="L105" s="15">
        <f t="shared" si="59"/>
        <v>0.010000019068630862</v>
      </c>
      <c r="M105" s="15">
        <f t="shared" si="59"/>
        <v>0.00999998631212167</v>
      </c>
      <c r="N105" s="15">
        <f t="shared" si="59"/>
        <v>0.010000002336612926</v>
      </c>
    </row>
    <row r="106" spans="1:14" ht="30" customHeight="1">
      <c r="A106" s="26" t="s">
        <v>125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15">
        <v>0</v>
      </c>
      <c r="L106" s="15">
        <v>0</v>
      </c>
      <c r="M106" s="15">
        <v>0</v>
      </c>
      <c r="N106" s="15">
        <v>0</v>
      </c>
    </row>
    <row r="107" spans="1:14" ht="43.5" customHeight="1">
      <c r="A107" s="26" t="s">
        <v>126</v>
      </c>
      <c r="B107" s="4">
        <v>970</v>
      </c>
      <c r="C107" s="4">
        <v>980</v>
      </c>
      <c r="D107" s="4">
        <v>990</v>
      </c>
      <c r="E107" s="4">
        <v>1000</v>
      </c>
      <c r="F107" s="4">
        <v>18000</v>
      </c>
      <c r="G107" s="4">
        <f>B107-F107</f>
        <v>-17030</v>
      </c>
      <c r="H107" s="4">
        <f aca="true" t="shared" si="62" ref="H107:J110">C107-B107</f>
        <v>10</v>
      </c>
      <c r="I107" s="4">
        <f t="shared" si="62"/>
        <v>10</v>
      </c>
      <c r="J107" s="4">
        <f t="shared" si="62"/>
        <v>10</v>
      </c>
      <c r="K107" s="15">
        <f>G107/F107</f>
        <v>-0.9461111111111111</v>
      </c>
      <c r="L107" s="15">
        <f aca="true" t="shared" si="63" ref="L107:N109">H107/B107</f>
        <v>0.010309278350515464</v>
      </c>
      <c r="M107" s="15">
        <f t="shared" si="63"/>
        <v>0.01020408163265306</v>
      </c>
      <c r="N107" s="15">
        <f t="shared" si="63"/>
        <v>0.010101010101010102</v>
      </c>
    </row>
    <row r="108" spans="1:14" ht="41.25" customHeight="1">
      <c r="A108" s="26" t="s">
        <v>128</v>
      </c>
      <c r="B108" s="4">
        <v>21350</v>
      </c>
      <c r="C108" s="4">
        <v>21564</v>
      </c>
      <c r="D108" s="4">
        <v>21780</v>
      </c>
      <c r="E108" s="4">
        <v>21998</v>
      </c>
      <c r="F108" s="4">
        <v>0</v>
      </c>
      <c r="G108" s="4">
        <f>B108-F108</f>
        <v>21350</v>
      </c>
      <c r="H108" s="4">
        <f t="shared" si="62"/>
        <v>214</v>
      </c>
      <c r="I108" s="4">
        <f t="shared" si="62"/>
        <v>216</v>
      </c>
      <c r="J108" s="4">
        <f t="shared" si="62"/>
        <v>218</v>
      </c>
      <c r="K108" s="15">
        <v>0</v>
      </c>
      <c r="L108" s="15">
        <f t="shared" si="63"/>
        <v>0.010023419203747073</v>
      </c>
      <c r="M108" s="15">
        <f t="shared" si="63"/>
        <v>0.01001669449081803</v>
      </c>
      <c r="N108" s="15">
        <f t="shared" si="63"/>
        <v>0.010009182736455464</v>
      </c>
    </row>
    <row r="109" spans="1:14" ht="30" customHeight="1">
      <c r="A109" s="26" t="s">
        <v>127</v>
      </c>
      <c r="B109" s="4">
        <v>30000</v>
      </c>
      <c r="C109" s="4">
        <v>30300</v>
      </c>
      <c r="D109" s="4">
        <v>30603</v>
      </c>
      <c r="E109" s="4">
        <v>30909</v>
      </c>
      <c r="F109" s="4">
        <v>22323</v>
      </c>
      <c r="G109" s="4">
        <f>B109-F109</f>
        <v>7677</v>
      </c>
      <c r="H109" s="4">
        <f t="shared" si="62"/>
        <v>300</v>
      </c>
      <c r="I109" s="4">
        <f t="shared" si="62"/>
        <v>303</v>
      </c>
      <c r="J109" s="4">
        <f t="shared" si="62"/>
        <v>306</v>
      </c>
      <c r="K109" s="15">
        <f>G109/F109</f>
        <v>0.34390538906061013</v>
      </c>
      <c r="L109" s="15">
        <f t="shared" si="63"/>
        <v>0.01</v>
      </c>
      <c r="M109" s="15">
        <f t="shared" si="63"/>
        <v>0.01</v>
      </c>
      <c r="N109" s="15">
        <f t="shared" si="63"/>
        <v>0.009999019703950594</v>
      </c>
    </row>
    <row r="110" spans="1:14" ht="42" customHeight="1">
      <c r="A110" s="26" t="s">
        <v>131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f t="shared" si="62"/>
        <v>0</v>
      </c>
      <c r="I110" s="4">
        <f t="shared" si="62"/>
        <v>0</v>
      </c>
      <c r="J110" s="4">
        <f t="shared" si="62"/>
        <v>0</v>
      </c>
      <c r="K110" s="15">
        <v>0</v>
      </c>
      <c r="L110" s="15">
        <v>0</v>
      </c>
      <c r="M110" s="15">
        <v>0</v>
      </c>
      <c r="N110" s="15">
        <v>0</v>
      </c>
    </row>
    <row r="111" spans="1:14" ht="42" customHeight="1">
      <c r="A111" s="26" t="s">
        <v>129</v>
      </c>
      <c r="B111" s="4">
        <f>SUM(B105:B110)</f>
        <v>21029180</v>
      </c>
      <c r="C111" s="4">
        <f aca="true" t="shared" si="64" ref="C111:J111">SUM(C105:C110)</f>
        <v>21239473</v>
      </c>
      <c r="D111" s="4">
        <f t="shared" si="64"/>
        <v>21451868</v>
      </c>
      <c r="E111" s="4">
        <f t="shared" si="64"/>
        <v>21666387</v>
      </c>
      <c r="F111" s="4">
        <f t="shared" si="64"/>
        <v>15243243</v>
      </c>
      <c r="G111" s="4">
        <f t="shared" si="64"/>
        <v>5785937</v>
      </c>
      <c r="H111" s="4">
        <f t="shared" si="64"/>
        <v>210293</v>
      </c>
      <c r="I111" s="4">
        <f t="shared" si="64"/>
        <v>212395</v>
      </c>
      <c r="J111" s="4">
        <f t="shared" si="64"/>
        <v>214519</v>
      </c>
      <c r="K111" s="15">
        <f>G111/F111</f>
        <v>0.37957388726270386</v>
      </c>
      <c r="L111" s="15">
        <f>H111/B111</f>
        <v>0.01000005706356596</v>
      </c>
      <c r="M111" s="15">
        <f>I111/C111</f>
        <v>0.010000012712179818</v>
      </c>
      <c r="N111" s="15">
        <f>J111/D111</f>
        <v>0.010000014917115843</v>
      </c>
    </row>
    <row r="112" spans="1:14" ht="42" customHeight="1">
      <c r="A112" s="30" t="s">
        <v>130</v>
      </c>
      <c r="B112" s="28">
        <f>B111</f>
        <v>21029180</v>
      </c>
      <c r="C112" s="28">
        <f aca="true" t="shared" si="65" ref="C112:N112">C111</f>
        <v>21239473</v>
      </c>
      <c r="D112" s="28">
        <f t="shared" si="65"/>
        <v>21451868</v>
      </c>
      <c r="E112" s="28">
        <f t="shared" si="65"/>
        <v>21666387</v>
      </c>
      <c r="F112" s="28">
        <f t="shared" si="65"/>
        <v>15243243</v>
      </c>
      <c r="G112" s="28">
        <f t="shared" si="65"/>
        <v>5785937</v>
      </c>
      <c r="H112" s="28">
        <f t="shared" si="65"/>
        <v>210293</v>
      </c>
      <c r="I112" s="28">
        <f t="shared" si="65"/>
        <v>212395</v>
      </c>
      <c r="J112" s="28">
        <f t="shared" si="65"/>
        <v>214519</v>
      </c>
      <c r="K112" s="29">
        <f t="shared" si="65"/>
        <v>0.37957388726270386</v>
      </c>
      <c r="L112" s="29">
        <f t="shared" si="65"/>
        <v>0.01000005706356596</v>
      </c>
      <c r="M112" s="29">
        <f t="shared" si="65"/>
        <v>0.010000012712179818</v>
      </c>
      <c r="N112" s="29">
        <f t="shared" si="65"/>
        <v>0.010000014917115843</v>
      </c>
    </row>
    <row r="113" spans="1:14" ht="42" customHeight="1">
      <c r="A113" s="26" t="s">
        <v>132</v>
      </c>
      <c r="B113" s="4">
        <v>295000</v>
      </c>
      <c r="C113" s="4">
        <v>297950</v>
      </c>
      <c r="D113" s="4">
        <v>300930</v>
      </c>
      <c r="E113" s="4">
        <v>303939</v>
      </c>
      <c r="F113" s="4">
        <v>0</v>
      </c>
      <c r="G113" s="4">
        <f>B113-F113</f>
        <v>295000</v>
      </c>
      <c r="H113" s="4">
        <f aca="true" t="shared" si="66" ref="H113:J116">C113-B113</f>
        <v>2950</v>
      </c>
      <c r="I113" s="4">
        <f t="shared" si="66"/>
        <v>2980</v>
      </c>
      <c r="J113" s="4">
        <f t="shared" si="66"/>
        <v>3009</v>
      </c>
      <c r="K113" s="15">
        <v>0</v>
      </c>
      <c r="L113" s="15">
        <f aca="true" t="shared" si="67" ref="L113:N116">H113/B113</f>
        <v>0.01</v>
      </c>
      <c r="M113" s="15">
        <f t="shared" si="67"/>
        <v>0.010001678133915086</v>
      </c>
      <c r="N113" s="15">
        <f t="shared" si="67"/>
        <v>0.009999003090419699</v>
      </c>
    </row>
    <row r="114" spans="1:14" ht="42" customHeight="1">
      <c r="A114" s="26" t="s">
        <v>133</v>
      </c>
      <c r="B114" s="4">
        <v>985350</v>
      </c>
      <c r="C114" s="4">
        <v>995204</v>
      </c>
      <c r="D114" s="4">
        <v>1005156</v>
      </c>
      <c r="E114" s="4">
        <v>1015208</v>
      </c>
      <c r="F114" s="4">
        <v>752355</v>
      </c>
      <c r="G114" s="4">
        <f>B114-F114</f>
        <v>232995</v>
      </c>
      <c r="H114" s="4">
        <f t="shared" si="66"/>
        <v>9854</v>
      </c>
      <c r="I114" s="4">
        <f t="shared" si="66"/>
        <v>9952</v>
      </c>
      <c r="J114" s="4">
        <f t="shared" si="66"/>
        <v>10052</v>
      </c>
      <c r="K114" s="15">
        <f>G114/F114</f>
        <v>0.30968758099567356</v>
      </c>
      <c r="L114" s="15">
        <f t="shared" si="67"/>
        <v>0.010000507433906734</v>
      </c>
      <c r="M114" s="15">
        <f t="shared" si="67"/>
        <v>0.009999959807235502</v>
      </c>
      <c r="N114" s="15">
        <f t="shared" si="67"/>
        <v>0.010000437742997107</v>
      </c>
    </row>
    <row r="115" spans="1:14" ht="42" customHeight="1">
      <c r="A115" s="26" t="s">
        <v>134</v>
      </c>
      <c r="B115" s="4">
        <v>11490</v>
      </c>
      <c r="C115" s="4">
        <v>11605</v>
      </c>
      <c r="D115" s="4">
        <v>11721</v>
      </c>
      <c r="E115" s="4">
        <v>11838</v>
      </c>
      <c r="F115" s="4">
        <v>239454</v>
      </c>
      <c r="G115" s="4">
        <f>B115-F115</f>
        <v>-227964</v>
      </c>
      <c r="H115" s="4">
        <f t="shared" si="66"/>
        <v>115</v>
      </c>
      <c r="I115" s="4">
        <f t="shared" si="66"/>
        <v>116</v>
      </c>
      <c r="J115" s="4">
        <f t="shared" si="66"/>
        <v>117</v>
      </c>
      <c r="K115" s="15">
        <f>G115/F115</f>
        <v>-0.9520158360269614</v>
      </c>
      <c r="L115" s="15">
        <f t="shared" si="67"/>
        <v>0.010008703220191472</v>
      </c>
      <c r="M115" s="15">
        <f t="shared" si="67"/>
        <v>0.00999569151227919</v>
      </c>
      <c r="N115" s="15">
        <f t="shared" si="67"/>
        <v>0.009982083439979524</v>
      </c>
    </row>
    <row r="116" spans="1:14" ht="42" customHeight="1">
      <c r="A116" s="26" t="s">
        <v>135</v>
      </c>
      <c r="B116" s="4">
        <v>807890</v>
      </c>
      <c r="C116" s="4">
        <v>815969</v>
      </c>
      <c r="D116" s="4">
        <v>824129</v>
      </c>
      <c r="E116" s="4">
        <v>832370</v>
      </c>
      <c r="F116" s="4">
        <v>600237</v>
      </c>
      <c r="G116" s="4">
        <f>B116-F116</f>
        <v>207653</v>
      </c>
      <c r="H116" s="4">
        <f t="shared" si="66"/>
        <v>8079</v>
      </c>
      <c r="I116" s="4">
        <f t="shared" si="66"/>
        <v>8160</v>
      </c>
      <c r="J116" s="4">
        <f t="shared" si="66"/>
        <v>8241</v>
      </c>
      <c r="K116" s="15">
        <f>G116/F116</f>
        <v>0.34595168241877794</v>
      </c>
      <c r="L116" s="15">
        <f t="shared" si="67"/>
        <v>0.01000012377922737</v>
      </c>
      <c r="M116" s="15">
        <f t="shared" si="67"/>
        <v>0.010000379916393883</v>
      </c>
      <c r="N116" s="15">
        <f t="shared" si="67"/>
        <v>0.00999964811334148</v>
      </c>
    </row>
    <row r="117" spans="1:14" ht="42" customHeight="1">
      <c r="A117" s="26" t="s">
        <v>136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15">
        <v>0</v>
      </c>
      <c r="L117" s="15">
        <v>0</v>
      </c>
      <c r="M117" s="15">
        <v>0</v>
      </c>
      <c r="N117" s="15">
        <v>0</v>
      </c>
    </row>
    <row r="118" spans="1:14" ht="42" customHeight="1">
      <c r="A118" s="26" t="s">
        <v>137</v>
      </c>
      <c r="B118" s="4">
        <v>98960</v>
      </c>
      <c r="C118" s="4">
        <v>99950</v>
      </c>
      <c r="D118" s="4">
        <v>100950</v>
      </c>
      <c r="E118" s="4">
        <v>101960</v>
      </c>
      <c r="F118" s="4">
        <v>0</v>
      </c>
      <c r="G118" s="4">
        <f>B118-F118</f>
        <v>98960</v>
      </c>
      <c r="H118" s="4">
        <f aca="true" t="shared" si="68" ref="H118:J120">C118-B118</f>
        <v>990</v>
      </c>
      <c r="I118" s="4">
        <f t="shared" si="68"/>
        <v>1000</v>
      </c>
      <c r="J118" s="4">
        <f t="shared" si="68"/>
        <v>1010</v>
      </c>
      <c r="K118" s="15">
        <v>0</v>
      </c>
      <c r="L118" s="15">
        <f aca="true" t="shared" si="69" ref="L118:N119">H118/B118</f>
        <v>0.010004042037186743</v>
      </c>
      <c r="M118" s="15">
        <f t="shared" si="69"/>
        <v>0.010005002501250625</v>
      </c>
      <c r="N118" s="15">
        <f t="shared" si="69"/>
        <v>0.010004952947003466</v>
      </c>
    </row>
    <row r="119" spans="1:14" ht="42" customHeight="1">
      <c r="A119" s="26" t="s">
        <v>138</v>
      </c>
      <c r="B119" s="4">
        <v>631000</v>
      </c>
      <c r="C119" s="4">
        <v>637310</v>
      </c>
      <c r="D119" s="4">
        <v>643683</v>
      </c>
      <c r="E119" s="4">
        <v>650120</v>
      </c>
      <c r="F119" s="4">
        <v>609471</v>
      </c>
      <c r="G119" s="4">
        <f>B119-F119</f>
        <v>21529</v>
      </c>
      <c r="H119" s="4">
        <f t="shared" si="68"/>
        <v>6310</v>
      </c>
      <c r="I119" s="4">
        <f t="shared" si="68"/>
        <v>6373</v>
      </c>
      <c r="J119" s="4">
        <f t="shared" si="68"/>
        <v>6437</v>
      </c>
      <c r="K119" s="15">
        <f>G119/F119</f>
        <v>0.03532407612503302</v>
      </c>
      <c r="L119" s="15">
        <f t="shared" si="69"/>
        <v>0.01</v>
      </c>
      <c r="M119" s="15">
        <f t="shared" si="69"/>
        <v>0.009999843090489714</v>
      </c>
      <c r="N119" s="15">
        <f t="shared" si="69"/>
        <v>0.010000264105157352</v>
      </c>
    </row>
    <row r="120" spans="1:14" ht="42" customHeight="1">
      <c r="A120" s="26" t="s">
        <v>139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f t="shared" si="68"/>
        <v>0</v>
      </c>
      <c r="I120" s="4">
        <f t="shared" si="68"/>
        <v>0</v>
      </c>
      <c r="J120" s="4">
        <f t="shared" si="68"/>
        <v>0</v>
      </c>
      <c r="K120" s="15">
        <v>0</v>
      </c>
      <c r="L120" s="15">
        <v>0</v>
      </c>
      <c r="M120" s="15">
        <v>0</v>
      </c>
      <c r="N120" s="15">
        <v>0</v>
      </c>
    </row>
    <row r="121" spans="1:14" ht="42" customHeight="1">
      <c r="A121" s="26" t="s">
        <v>140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f aca="true" t="shared" si="70" ref="H121:J127">C121-B121</f>
        <v>0</v>
      </c>
      <c r="I121" s="4">
        <f t="shared" si="70"/>
        <v>0</v>
      </c>
      <c r="J121" s="4">
        <f t="shared" si="70"/>
        <v>0</v>
      </c>
      <c r="K121" s="15">
        <v>0</v>
      </c>
      <c r="L121" s="15">
        <v>0</v>
      </c>
      <c r="M121" s="15">
        <v>0</v>
      </c>
      <c r="N121" s="15">
        <v>0</v>
      </c>
    </row>
    <row r="122" spans="1:14" ht="42" customHeight="1">
      <c r="A122" s="26" t="s">
        <v>141</v>
      </c>
      <c r="B122" s="4">
        <v>1441000</v>
      </c>
      <c r="C122" s="4">
        <v>1455410</v>
      </c>
      <c r="D122" s="4">
        <v>1469964</v>
      </c>
      <c r="E122" s="4">
        <v>1484664</v>
      </c>
      <c r="F122" s="4">
        <v>1484640</v>
      </c>
      <c r="G122" s="4">
        <f>B122-F122</f>
        <v>-43640</v>
      </c>
      <c r="H122" s="4">
        <f t="shared" si="70"/>
        <v>14410</v>
      </c>
      <c r="I122" s="4">
        <f t="shared" si="70"/>
        <v>14554</v>
      </c>
      <c r="J122" s="4">
        <f t="shared" si="70"/>
        <v>14700</v>
      </c>
      <c r="K122" s="15">
        <f>G122/F122</f>
        <v>-0.02939433128569889</v>
      </c>
      <c r="L122" s="15">
        <f>H122/B122</f>
        <v>0.01</v>
      </c>
      <c r="M122" s="15">
        <f>I122/C122</f>
        <v>0.009999931290839007</v>
      </c>
      <c r="N122" s="15">
        <f>J122/D122</f>
        <v>0.010000244903956831</v>
      </c>
    </row>
    <row r="123" spans="1:14" ht="42" customHeight="1">
      <c r="A123" s="26" t="s">
        <v>142</v>
      </c>
      <c r="B123" s="4">
        <v>0</v>
      </c>
      <c r="C123" s="4">
        <v>0</v>
      </c>
      <c r="D123" s="4">
        <v>0</v>
      </c>
      <c r="E123" s="4">
        <v>0</v>
      </c>
      <c r="F123" s="4">
        <v>58847</v>
      </c>
      <c r="G123" s="4">
        <f>B123-F123</f>
        <v>-58847</v>
      </c>
      <c r="H123" s="4">
        <f t="shared" si="70"/>
        <v>0</v>
      </c>
      <c r="I123" s="4">
        <f t="shared" si="70"/>
        <v>0</v>
      </c>
      <c r="J123" s="4">
        <f t="shared" si="70"/>
        <v>0</v>
      </c>
      <c r="K123" s="15">
        <v>0</v>
      </c>
      <c r="L123" s="15">
        <v>0</v>
      </c>
      <c r="M123" s="15">
        <v>0</v>
      </c>
      <c r="N123" s="15">
        <v>0</v>
      </c>
    </row>
    <row r="124" spans="1:14" ht="42" customHeight="1">
      <c r="A124" s="26" t="s">
        <v>143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f t="shared" si="70"/>
        <v>0</v>
      </c>
      <c r="I124" s="4">
        <f t="shared" si="70"/>
        <v>0</v>
      </c>
      <c r="J124" s="4">
        <f t="shared" si="70"/>
        <v>0</v>
      </c>
      <c r="K124" s="15">
        <v>0</v>
      </c>
      <c r="L124" s="15">
        <v>0</v>
      </c>
      <c r="M124" s="15">
        <v>0</v>
      </c>
      <c r="N124" s="15">
        <v>0</v>
      </c>
    </row>
    <row r="125" spans="1:14" ht="42" customHeight="1">
      <c r="A125" s="26" t="s">
        <v>144</v>
      </c>
      <c r="B125" s="4">
        <v>24000</v>
      </c>
      <c r="C125" s="4">
        <v>24240</v>
      </c>
      <c r="D125" s="4">
        <v>24482</v>
      </c>
      <c r="E125" s="4">
        <v>24727</v>
      </c>
      <c r="F125" s="4">
        <v>45000</v>
      </c>
      <c r="G125" s="4">
        <f>B125-F125</f>
        <v>-21000</v>
      </c>
      <c r="H125" s="4">
        <f t="shared" si="70"/>
        <v>240</v>
      </c>
      <c r="I125" s="4">
        <f t="shared" si="70"/>
        <v>242</v>
      </c>
      <c r="J125" s="4">
        <f t="shared" si="70"/>
        <v>245</v>
      </c>
      <c r="K125" s="15">
        <f>G125/F125</f>
        <v>-0.4666666666666667</v>
      </c>
      <c r="L125" s="15">
        <f aca="true" t="shared" si="71" ref="L125:N126">H125/B125</f>
        <v>0.01</v>
      </c>
      <c r="M125" s="15">
        <f t="shared" si="71"/>
        <v>0.009983498349834984</v>
      </c>
      <c r="N125" s="15">
        <f t="shared" si="71"/>
        <v>0.010007352340495058</v>
      </c>
    </row>
    <row r="126" spans="1:14" ht="42" customHeight="1">
      <c r="A126" s="26" t="s">
        <v>145</v>
      </c>
      <c r="B126" s="4">
        <v>58110</v>
      </c>
      <c r="C126" s="4">
        <v>58691</v>
      </c>
      <c r="D126" s="4">
        <v>59278</v>
      </c>
      <c r="E126" s="4">
        <v>59871</v>
      </c>
      <c r="F126" s="4">
        <v>25000</v>
      </c>
      <c r="G126" s="4">
        <f>B126-F126</f>
        <v>33110</v>
      </c>
      <c r="H126" s="4">
        <f t="shared" si="70"/>
        <v>581</v>
      </c>
      <c r="I126" s="4">
        <f t="shared" si="70"/>
        <v>587</v>
      </c>
      <c r="J126" s="4">
        <f t="shared" si="70"/>
        <v>593</v>
      </c>
      <c r="K126" s="15">
        <f>G126/F126</f>
        <v>1.3244</v>
      </c>
      <c r="L126" s="15">
        <f t="shared" si="71"/>
        <v>0.009998279125795904</v>
      </c>
      <c r="M126" s="15">
        <f t="shared" si="71"/>
        <v>0.010001533454873831</v>
      </c>
      <c r="N126" s="15">
        <f t="shared" si="71"/>
        <v>0.01000371132629306</v>
      </c>
    </row>
    <row r="127" spans="1:14" ht="42" customHeight="1">
      <c r="A127" s="26" t="s">
        <v>146</v>
      </c>
      <c r="B127" s="4">
        <v>0</v>
      </c>
      <c r="C127" s="4">
        <v>0</v>
      </c>
      <c r="D127" s="4">
        <v>0</v>
      </c>
      <c r="E127" s="4">
        <v>0</v>
      </c>
      <c r="F127" s="4">
        <v>30</v>
      </c>
      <c r="G127" s="4">
        <f>B127-F127</f>
        <v>-30</v>
      </c>
      <c r="H127" s="4">
        <f t="shared" si="70"/>
        <v>0</v>
      </c>
      <c r="I127" s="4">
        <f t="shared" si="70"/>
        <v>0</v>
      </c>
      <c r="J127" s="4">
        <f t="shared" si="70"/>
        <v>0</v>
      </c>
      <c r="K127" s="15">
        <v>0</v>
      </c>
      <c r="L127" s="15">
        <v>0</v>
      </c>
      <c r="M127" s="15">
        <v>0</v>
      </c>
      <c r="N127" s="15">
        <v>0</v>
      </c>
    </row>
    <row r="128" spans="1:14" ht="42" customHeight="1">
      <c r="A128" s="26" t="s">
        <v>147</v>
      </c>
      <c r="B128" s="4">
        <f>SUM(B113:B127)</f>
        <v>4352800</v>
      </c>
      <c r="C128" s="4">
        <f aca="true" t="shared" si="72" ref="C128:J128">SUM(C113:C127)</f>
        <v>4396329</v>
      </c>
      <c r="D128" s="4">
        <f t="shared" si="72"/>
        <v>4440293</v>
      </c>
      <c r="E128" s="4">
        <f t="shared" si="72"/>
        <v>4484697</v>
      </c>
      <c r="F128" s="4">
        <f t="shared" si="72"/>
        <v>3815034</v>
      </c>
      <c r="G128" s="4">
        <f t="shared" si="72"/>
        <v>537766</v>
      </c>
      <c r="H128" s="4">
        <f t="shared" si="72"/>
        <v>43529</v>
      </c>
      <c r="I128" s="4">
        <f t="shared" si="72"/>
        <v>43964</v>
      </c>
      <c r="J128" s="4">
        <f t="shared" si="72"/>
        <v>44404</v>
      </c>
      <c r="K128" s="15">
        <f>G128/F128</f>
        <v>0.14095968738417533</v>
      </c>
      <c r="L128" s="15">
        <f>H128/B128</f>
        <v>0.010000229737180665</v>
      </c>
      <c r="M128" s="15">
        <f>I128/C128</f>
        <v>0.010000161498377395</v>
      </c>
      <c r="N128" s="15">
        <f>J128/D128</f>
        <v>0.010000240975088805</v>
      </c>
    </row>
    <row r="129" spans="1:14" ht="42" customHeight="1">
      <c r="A129" s="30" t="s">
        <v>148</v>
      </c>
      <c r="B129" s="28">
        <f>B128</f>
        <v>4352800</v>
      </c>
      <c r="C129" s="28">
        <f aca="true" t="shared" si="73" ref="C129:N129">C128</f>
        <v>4396329</v>
      </c>
      <c r="D129" s="28">
        <f t="shared" si="73"/>
        <v>4440293</v>
      </c>
      <c r="E129" s="28">
        <f t="shared" si="73"/>
        <v>4484697</v>
      </c>
      <c r="F129" s="28">
        <f t="shared" si="73"/>
        <v>3815034</v>
      </c>
      <c r="G129" s="28">
        <f t="shared" si="73"/>
        <v>537766</v>
      </c>
      <c r="H129" s="28">
        <f t="shared" si="73"/>
        <v>43529</v>
      </c>
      <c r="I129" s="28">
        <f t="shared" si="73"/>
        <v>43964</v>
      </c>
      <c r="J129" s="28">
        <f t="shared" si="73"/>
        <v>44404</v>
      </c>
      <c r="K129" s="29">
        <f t="shared" si="73"/>
        <v>0.14095968738417533</v>
      </c>
      <c r="L129" s="29">
        <f t="shared" si="73"/>
        <v>0.010000229737180665</v>
      </c>
      <c r="M129" s="29">
        <f t="shared" si="73"/>
        <v>0.010000161498377395</v>
      </c>
      <c r="N129" s="29">
        <f t="shared" si="73"/>
        <v>0.010000240975088805</v>
      </c>
    </row>
    <row r="130" spans="1:14" ht="42" customHeight="1">
      <c r="A130" s="26" t="s">
        <v>149</v>
      </c>
      <c r="B130" s="4">
        <v>0</v>
      </c>
      <c r="C130" s="4">
        <v>0</v>
      </c>
      <c r="D130" s="4">
        <v>0</v>
      </c>
      <c r="E130" s="4">
        <v>0</v>
      </c>
      <c r="F130" s="4">
        <v>30</v>
      </c>
      <c r="G130" s="4">
        <f>B130-F130</f>
        <v>-30</v>
      </c>
      <c r="H130" s="4">
        <f>C130-B130</f>
        <v>0</v>
      </c>
      <c r="I130" s="4">
        <f>D130-C130</f>
        <v>0</v>
      </c>
      <c r="J130" s="4">
        <f>E130-D130</f>
        <v>0</v>
      </c>
      <c r="K130" s="15">
        <v>0</v>
      </c>
      <c r="L130" s="15">
        <v>0</v>
      </c>
      <c r="M130" s="15">
        <v>0</v>
      </c>
      <c r="N130" s="15">
        <v>0</v>
      </c>
    </row>
    <row r="131" spans="1:14" ht="42" customHeight="1">
      <c r="A131" s="26" t="s">
        <v>150</v>
      </c>
      <c r="B131" s="4">
        <f>B130</f>
        <v>0</v>
      </c>
      <c r="C131" s="4">
        <f aca="true" t="shared" si="74" ref="C131:N132">C130</f>
        <v>0</v>
      </c>
      <c r="D131" s="4">
        <f t="shared" si="74"/>
        <v>0</v>
      </c>
      <c r="E131" s="4">
        <f t="shared" si="74"/>
        <v>0</v>
      </c>
      <c r="F131" s="4">
        <f t="shared" si="74"/>
        <v>30</v>
      </c>
      <c r="G131" s="4">
        <f t="shared" si="74"/>
        <v>-30</v>
      </c>
      <c r="H131" s="4">
        <f t="shared" si="74"/>
        <v>0</v>
      </c>
      <c r="I131" s="4">
        <f t="shared" si="74"/>
        <v>0</v>
      </c>
      <c r="J131" s="4">
        <f t="shared" si="74"/>
        <v>0</v>
      </c>
      <c r="K131" s="15">
        <f t="shared" si="74"/>
        <v>0</v>
      </c>
      <c r="L131" s="15">
        <f t="shared" si="74"/>
        <v>0</v>
      </c>
      <c r="M131" s="15">
        <f t="shared" si="74"/>
        <v>0</v>
      </c>
      <c r="N131" s="15">
        <f t="shared" si="74"/>
        <v>0</v>
      </c>
    </row>
    <row r="132" spans="1:14" ht="42" customHeight="1">
      <c r="A132" s="30" t="s">
        <v>151</v>
      </c>
      <c r="B132" s="28">
        <f>B131</f>
        <v>0</v>
      </c>
      <c r="C132" s="28">
        <f t="shared" si="74"/>
        <v>0</v>
      </c>
      <c r="D132" s="28">
        <f t="shared" si="74"/>
        <v>0</v>
      </c>
      <c r="E132" s="28">
        <f t="shared" si="74"/>
        <v>0</v>
      </c>
      <c r="F132" s="28">
        <f t="shared" si="74"/>
        <v>30</v>
      </c>
      <c r="G132" s="28">
        <f t="shared" si="74"/>
        <v>-30</v>
      </c>
      <c r="H132" s="28">
        <f t="shared" si="74"/>
        <v>0</v>
      </c>
      <c r="I132" s="28">
        <f t="shared" si="74"/>
        <v>0</v>
      </c>
      <c r="J132" s="28">
        <f t="shared" si="74"/>
        <v>0</v>
      </c>
      <c r="K132" s="29">
        <f t="shared" si="74"/>
        <v>0</v>
      </c>
      <c r="L132" s="29">
        <f t="shared" si="74"/>
        <v>0</v>
      </c>
      <c r="M132" s="29">
        <f t="shared" si="74"/>
        <v>0</v>
      </c>
      <c r="N132" s="29">
        <f t="shared" si="74"/>
        <v>0</v>
      </c>
    </row>
    <row r="133" spans="1:14" ht="30" customHeight="1">
      <c r="A133" s="27" t="s">
        <v>16</v>
      </c>
      <c r="B133" s="28">
        <f>B112+B129+B132</f>
        <v>25381980</v>
      </c>
      <c r="C133" s="28">
        <f>C112+C129+C132</f>
        <v>25635802</v>
      </c>
      <c r="D133" s="28">
        <f>D112+D129+D132</f>
        <v>25892161</v>
      </c>
      <c r="E133" s="28">
        <f>E112+E129+E132</f>
        <v>26151084</v>
      </c>
      <c r="F133" s="28">
        <f>F112+F129+F132</f>
        <v>19058307</v>
      </c>
      <c r="G133" s="28">
        <f>B133-F133</f>
        <v>6323673</v>
      </c>
      <c r="H133" s="28">
        <f aca="true" t="shared" si="75" ref="H133:J134">C133-B133</f>
        <v>253822</v>
      </c>
      <c r="I133" s="28">
        <f t="shared" si="75"/>
        <v>256359</v>
      </c>
      <c r="J133" s="28">
        <f t="shared" si="75"/>
        <v>258923</v>
      </c>
      <c r="K133" s="29">
        <f>G133/F133</f>
        <v>0.3318066499820787</v>
      </c>
      <c r="L133" s="29">
        <f aca="true" t="shared" si="76" ref="L133:N134">H133/B133</f>
        <v>0.010000086675665177</v>
      </c>
      <c r="M133" s="29">
        <f t="shared" si="76"/>
        <v>0.010000038227787842</v>
      </c>
      <c r="N133" s="29">
        <f t="shared" si="76"/>
        <v>0.010000053684201949</v>
      </c>
    </row>
    <row r="134" spans="1:14" ht="30" customHeight="1">
      <c r="A134" s="26" t="s">
        <v>152</v>
      </c>
      <c r="B134" s="4">
        <v>2218302</v>
      </c>
      <c r="C134" s="4">
        <v>2240485</v>
      </c>
      <c r="D134" s="4">
        <v>2262890</v>
      </c>
      <c r="E134" s="4">
        <v>2285519</v>
      </c>
      <c r="F134" s="4">
        <v>25000</v>
      </c>
      <c r="G134" s="4">
        <f>B134-F134</f>
        <v>2193302</v>
      </c>
      <c r="H134" s="4">
        <f t="shared" si="75"/>
        <v>22183</v>
      </c>
      <c r="I134" s="4">
        <f t="shared" si="75"/>
        <v>22405</v>
      </c>
      <c r="J134" s="4">
        <f t="shared" si="75"/>
        <v>22629</v>
      </c>
      <c r="K134" s="15">
        <f>G134/F134</f>
        <v>87.73208</v>
      </c>
      <c r="L134" s="15">
        <f t="shared" si="76"/>
        <v>0.009999990984095042</v>
      </c>
      <c r="M134" s="15">
        <f t="shared" si="76"/>
        <v>0.01000006694978989</v>
      </c>
      <c r="N134" s="15">
        <f t="shared" si="76"/>
        <v>0.010000044191277526</v>
      </c>
    </row>
    <row r="135" spans="1:14" ht="30" customHeight="1">
      <c r="A135" s="26" t="s">
        <v>153</v>
      </c>
      <c r="B135" s="4">
        <f>B134</f>
        <v>2218302</v>
      </c>
      <c r="C135" s="4">
        <f aca="true" t="shared" si="77" ref="C135:N136">C134</f>
        <v>2240485</v>
      </c>
      <c r="D135" s="4">
        <f t="shared" si="77"/>
        <v>2262890</v>
      </c>
      <c r="E135" s="4">
        <f t="shared" si="77"/>
        <v>2285519</v>
      </c>
      <c r="F135" s="4">
        <f t="shared" si="77"/>
        <v>25000</v>
      </c>
      <c r="G135" s="4">
        <f t="shared" si="77"/>
        <v>2193302</v>
      </c>
      <c r="H135" s="4">
        <f t="shared" si="77"/>
        <v>22183</v>
      </c>
      <c r="I135" s="4">
        <f t="shared" si="77"/>
        <v>22405</v>
      </c>
      <c r="J135" s="4">
        <f t="shared" si="77"/>
        <v>22629</v>
      </c>
      <c r="K135" s="15">
        <f t="shared" si="77"/>
        <v>87.73208</v>
      </c>
      <c r="L135" s="15">
        <f t="shared" si="77"/>
        <v>0.009999990984095042</v>
      </c>
      <c r="M135" s="15">
        <f t="shared" si="77"/>
        <v>0.01000006694978989</v>
      </c>
      <c r="N135" s="15">
        <f t="shared" si="77"/>
        <v>0.010000044191277526</v>
      </c>
    </row>
    <row r="136" spans="1:14" ht="30" customHeight="1">
      <c r="A136" s="30" t="s">
        <v>154</v>
      </c>
      <c r="B136" s="28">
        <f>B135</f>
        <v>2218302</v>
      </c>
      <c r="C136" s="28">
        <f t="shared" si="77"/>
        <v>2240485</v>
      </c>
      <c r="D136" s="28">
        <f t="shared" si="77"/>
        <v>2262890</v>
      </c>
      <c r="E136" s="28">
        <f t="shared" si="77"/>
        <v>2285519</v>
      </c>
      <c r="F136" s="28">
        <f t="shared" si="77"/>
        <v>25000</v>
      </c>
      <c r="G136" s="28">
        <f t="shared" si="77"/>
        <v>2193302</v>
      </c>
      <c r="H136" s="28">
        <f t="shared" si="77"/>
        <v>22183</v>
      </c>
      <c r="I136" s="28">
        <f t="shared" si="77"/>
        <v>22405</v>
      </c>
      <c r="J136" s="28">
        <f t="shared" si="77"/>
        <v>22629</v>
      </c>
      <c r="K136" s="29">
        <f t="shared" si="77"/>
        <v>87.73208</v>
      </c>
      <c r="L136" s="29">
        <f t="shared" si="77"/>
        <v>0.009999990984095042</v>
      </c>
      <c r="M136" s="29">
        <f t="shared" si="77"/>
        <v>0.01000006694978989</v>
      </c>
      <c r="N136" s="29">
        <f t="shared" si="77"/>
        <v>0.010000044191277526</v>
      </c>
    </row>
    <row r="137" spans="1:14" ht="30" customHeight="1">
      <c r="A137" s="26" t="s">
        <v>155</v>
      </c>
      <c r="B137" s="4">
        <v>130680</v>
      </c>
      <c r="C137" s="4">
        <v>131987</v>
      </c>
      <c r="D137" s="4">
        <v>133307</v>
      </c>
      <c r="E137" s="4">
        <v>134640</v>
      </c>
      <c r="F137" s="4">
        <v>182000</v>
      </c>
      <c r="G137" s="4">
        <f>B137-F137</f>
        <v>-51320</v>
      </c>
      <c r="H137" s="4">
        <f>C137-B137</f>
        <v>1307</v>
      </c>
      <c r="I137" s="4">
        <f>D137-C137</f>
        <v>1320</v>
      </c>
      <c r="J137" s="4">
        <f>E137-D137</f>
        <v>1333</v>
      </c>
      <c r="K137" s="15">
        <f>G137/F137</f>
        <v>-0.28197802197802196</v>
      </c>
      <c r="L137" s="15">
        <f aca="true" t="shared" si="78" ref="L137:N142">H137/B137</f>
        <v>0.010001530456075911</v>
      </c>
      <c r="M137" s="15">
        <f t="shared" si="78"/>
        <v>0.010000984945487056</v>
      </c>
      <c r="N137" s="15">
        <f t="shared" si="78"/>
        <v>0.009999474896292018</v>
      </c>
    </row>
    <row r="138" spans="1:14" ht="44.25" customHeight="1">
      <c r="A138" s="26" t="s">
        <v>156</v>
      </c>
      <c r="B138" s="4">
        <v>130680</v>
      </c>
      <c r="C138" s="4">
        <v>131987</v>
      </c>
      <c r="D138" s="4">
        <v>133307</v>
      </c>
      <c r="E138" s="4">
        <v>134640</v>
      </c>
      <c r="F138" s="4">
        <v>182000</v>
      </c>
      <c r="G138" s="4">
        <f aca="true" t="shared" si="79" ref="G138:G144">B138-F138</f>
        <v>-51320</v>
      </c>
      <c r="H138" s="4">
        <f aca="true" t="shared" si="80" ref="H138:H144">C138-B138</f>
        <v>1307</v>
      </c>
      <c r="I138" s="4">
        <f aca="true" t="shared" si="81" ref="I138:I144">D138-C138</f>
        <v>1320</v>
      </c>
      <c r="J138" s="4">
        <f aca="true" t="shared" si="82" ref="J138:J144">E138-D138</f>
        <v>1333</v>
      </c>
      <c r="K138" s="15">
        <f aca="true" t="shared" si="83" ref="K138:K143">G138/F138</f>
        <v>-0.28197802197802196</v>
      </c>
      <c r="L138" s="15">
        <f t="shared" si="78"/>
        <v>0.010001530456075911</v>
      </c>
      <c r="M138" s="15">
        <f t="shared" si="78"/>
        <v>0.010000984945487056</v>
      </c>
      <c r="N138" s="15">
        <f t="shared" si="78"/>
        <v>0.009999474896292018</v>
      </c>
    </row>
    <row r="139" spans="1:14" ht="30" customHeight="1">
      <c r="A139" s="30" t="s">
        <v>157</v>
      </c>
      <c r="B139" s="28">
        <v>130680</v>
      </c>
      <c r="C139" s="28">
        <v>131987</v>
      </c>
      <c r="D139" s="28">
        <v>133307</v>
      </c>
      <c r="E139" s="28">
        <v>134640</v>
      </c>
      <c r="F139" s="28">
        <v>182000</v>
      </c>
      <c r="G139" s="28">
        <f t="shared" si="79"/>
        <v>-51320</v>
      </c>
      <c r="H139" s="28">
        <f t="shared" si="80"/>
        <v>1307</v>
      </c>
      <c r="I139" s="28">
        <f t="shared" si="81"/>
        <v>1320</v>
      </c>
      <c r="J139" s="28">
        <f t="shared" si="82"/>
        <v>1333</v>
      </c>
      <c r="K139" s="29">
        <f t="shared" si="83"/>
        <v>-0.28197802197802196</v>
      </c>
      <c r="L139" s="29">
        <f t="shared" si="78"/>
        <v>0.010001530456075911</v>
      </c>
      <c r="M139" s="29">
        <f t="shared" si="78"/>
        <v>0.010000984945487056</v>
      </c>
      <c r="N139" s="29">
        <f t="shared" si="78"/>
        <v>0.009999474896292018</v>
      </c>
    </row>
    <row r="140" spans="1:14" ht="30" customHeight="1">
      <c r="A140" s="26" t="s">
        <v>158</v>
      </c>
      <c r="B140" s="4">
        <v>227000</v>
      </c>
      <c r="C140" s="4">
        <v>229270</v>
      </c>
      <c r="D140" s="4">
        <v>231563</v>
      </c>
      <c r="E140" s="4">
        <v>233879</v>
      </c>
      <c r="F140" s="4">
        <v>195000</v>
      </c>
      <c r="G140" s="4">
        <f t="shared" si="79"/>
        <v>32000</v>
      </c>
      <c r="H140" s="4">
        <f t="shared" si="80"/>
        <v>2270</v>
      </c>
      <c r="I140" s="4">
        <f t="shared" si="81"/>
        <v>2293</v>
      </c>
      <c r="J140" s="4">
        <f t="shared" si="82"/>
        <v>2316</v>
      </c>
      <c r="K140" s="15">
        <f t="shared" si="83"/>
        <v>0.1641025641025641</v>
      </c>
      <c r="L140" s="15">
        <f t="shared" si="78"/>
        <v>0.01</v>
      </c>
      <c r="M140" s="15">
        <f t="shared" si="78"/>
        <v>0.010001308500894143</v>
      </c>
      <c r="N140" s="15">
        <f t="shared" si="78"/>
        <v>0.010001597837305615</v>
      </c>
    </row>
    <row r="141" spans="1:14" ht="30" customHeight="1">
      <c r="A141" s="26" t="s">
        <v>159</v>
      </c>
      <c r="B141" s="4">
        <v>227000</v>
      </c>
      <c r="C141" s="4">
        <v>229270</v>
      </c>
      <c r="D141" s="4">
        <v>231563</v>
      </c>
      <c r="E141" s="4">
        <v>233879</v>
      </c>
      <c r="F141" s="4">
        <v>195000</v>
      </c>
      <c r="G141" s="4">
        <f t="shared" si="79"/>
        <v>32000</v>
      </c>
      <c r="H141" s="4">
        <f t="shared" si="80"/>
        <v>2270</v>
      </c>
      <c r="I141" s="4">
        <f t="shared" si="81"/>
        <v>2293</v>
      </c>
      <c r="J141" s="4">
        <f t="shared" si="82"/>
        <v>2316</v>
      </c>
      <c r="K141" s="15">
        <f t="shared" si="83"/>
        <v>0.1641025641025641</v>
      </c>
      <c r="L141" s="15">
        <f t="shared" si="78"/>
        <v>0.01</v>
      </c>
      <c r="M141" s="15">
        <f t="shared" si="78"/>
        <v>0.010001308500894143</v>
      </c>
      <c r="N141" s="15">
        <f t="shared" si="78"/>
        <v>0.010001597837305615</v>
      </c>
    </row>
    <row r="142" spans="1:14" ht="30" customHeight="1">
      <c r="A142" s="30" t="s">
        <v>160</v>
      </c>
      <c r="B142" s="28">
        <v>227000</v>
      </c>
      <c r="C142" s="28">
        <v>229270</v>
      </c>
      <c r="D142" s="28">
        <v>231563</v>
      </c>
      <c r="E142" s="28">
        <v>233879</v>
      </c>
      <c r="F142" s="28">
        <v>195000</v>
      </c>
      <c r="G142" s="28">
        <f t="shared" si="79"/>
        <v>32000</v>
      </c>
      <c r="H142" s="28">
        <f t="shared" si="80"/>
        <v>2270</v>
      </c>
      <c r="I142" s="28">
        <f t="shared" si="81"/>
        <v>2293</v>
      </c>
      <c r="J142" s="28">
        <f t="shared" si="82"/>
        <v>2316</v>
      </c>
      <c r="K142" s="29">
        <f t="shared" si="83"/>
        <v>0.1641025641025641</v>
      </c>
      <c r="L142" s="29">
        <f t="shared" si="78"/>
        <v>0.01</v>
      </c>
      <c r="M142" s="29">
        <f t="shared" si="78"/>
        <v>0.010001308500894143</v>
      </c>
      <c r="N142" s="29">
        <f t="shared" si="78"/>
        <v>0.010001597837305615</v>
      </c>
    </row>
    <row r="143" spans="1:14" ht="30" customHeight="1">
      <c r="A143" s="26" t="s">
        <v>161</v>
      </c>
      <c r="B143" s="4">
        <v>0</v>
      </c>
      <c r="C143" s="4">
        <v>0</v>
      </c>
      <c r="D143" s="4">
        <v>0</v>
      </c>
      <c r="E143" s="4">
        <v>0</v>
      </c>
      <c r="F143" s="4">
        <v>1200000</v>
      </c>
      <c r="G143" s="4">
        <f t="shared" si="79"/>
        <v>-1200000</v>
      </c>
      <c r="H143" s="4">
        <f t="shared" si="80"/>
        <v>0</v>
      </c>
      <c r="I143" s="4">
        <f t="shared" si="81"/>
        <v>0</v>
      </c>
      <c r="J143" s="4">
        <f t="shared" si="82"/>
        <v>0</v>
      </c>
      <c r="K143" s="31">
        <f t="shared" si="83"/>
        <v>-1</v>
      </c>
      <c r="L143" s="31">
        <v>0</v>
      </c>
      <c r="M143" s="31">
        <v>0</v>
      </c>
      <c r="N143" s="31">
        <v>0</v>
      </c>
    </row>
    <row r="144" spans="1:14" ht="30" customHeight="1">
      <c r="A144" s="26" t="s">
        <v>162</v>
      </c>
      <c r="B144" s="4">
        <v>446850</v>
      </c>
      <c r="C144" s="4">
        <v>451319</v>
      </c>
      <c r="D144" s="4">
        <v>455832</v>
      </c>
      <c r="E144" s="4">
        <v>460390</v>
      </c>
      <c r="F144" s="4">
        <v>225000</v>
      </c>
      <c r="G144" s="4">
        <f t="shared" si="79"/>
        <v>221850</v>
      </c>
      <c r="H144" s="4">
        <f t="shared" si="80"/>
        <v>4469</v>
      </c>
      <c r="I144" s="4">
        <f t="shared" si="81"/>
        <v>4513</v>
      </c>
      <c r="J144" s="4">
        <f t="shared" si="82"/>
        <v>4558</v>
      </c>
      <c r="K144" s="15">
        <f>G144/F144</f>
        <v>0.986</v>
      </c>
      <c r="L144" s="15">
        <f>H144/B144</f>
        <v>0.01000111894371713</v>
      </c>
      <c r="M144" s="15">
        <f>I144/C144</f>
        <v>0.00999957901174114</v>
      </c>
      <c r="N144" s="15">
        <f>J144/D144</f>
        <v>0.009999297986977658</v>
      </c>
    </row>
    <row r="145" spans="1:14" ht="30" customHeight="1">
      <c r="A145" s="26" t="s">
        <v>163</v>
      </c>
      <c r="B145" s="4">
        <v>0</v>
      </c>
      <c r="C145" s="4">
        <v>0</v>
      </c>
      <c r="D145" s="4">
        <v>0</v>
      </c>
      <c r="E145" s="4">
        <v>0</v>
      </c>
      <c r="F145" s="4">
        <v>16142</v>
      </c>
      <c r="G145" s="4">
        <f aca="true" t="shared" si="84" ref="G145:G151">B145-F145</f>
        <v>-16142</v>
      </c>
      <c r="H145" s="4">
        <f aca="true" t="shared" si="85" ref="H145:J151">C145-B145</f>
        <v>0</v>
      </c>
      <c r="I145" s="4">
        <f t="shared" si="85"/>
        <v>0</v>
      </c>
      <c r="J145" s="4">
        <f t="shared" si="85"/>
        <v>0</v>
      </c>
      <c r="K145" s="15">
        <v>0</v>
      </c>
      <c r="L145" s="15">
        <v>0</v>
      </c>
      <c r="M145" s="15">
        <v>0</v>
      </c>
      <c r="N145" s="15">
        <v>0</v>
      </c>
    </row>
    <row r="146" spans="1:14" ht="30" customHeight="1">
      <c r="A146" s="26" t="s">
        <v>164</v>
      </c>
      <c r="B146" s="4">
        <v>297420</v>
      </c>
      <c r="C146" s="4">
        <v>300394</v>
      </c>
      <c r="D146" s="4">
        <v>303398</v>
      </c>
      <c r="E146" s="4">
        <v>306432</v>
      </c>
      <c r="F146" s="4">
        <v>0</v>
      </c>
      <c r="G146" s="4">
        <f t="shared" si="84"/>
        <v>297420</v>
      </c>
      <c r="H146" s="4">
        <f t="shared" si="85"/>
        <v>2974</v>
      </c>
      <c r="I146" s="4">
        <f t="shared" si="85"/>
        <v>3004</v>
      </c>
      <c r="J146" s="4">
        <f t="shared" si="85"/>
        <v>3034</v>
      </c>
      <c r="K146" s="15">
        <v>0</v>
      </c>
      <c r="L146" s="15">
        <f aca="true" t="shared" si="86" ref="L146:N151">H146/B146</f>
        <v>0.009999327550265618</v>
      </c>
      <c r="M146" s="15">
        <f t="shared" si="86"/>
        <v>0.010000199737677849</v>
      </c>
      <c r="N146" s="15">
        <f t="shared" si="86"/>
        <v>0.010000065920012657</v>
      </c>
    </row>
    <row r="147" spans="1:14" ht="30" customHeight="1">
      <c r="A147" s="26" t="s">
        <v>165</v>
      </c>
      <c r="B147" s="4">
        <v>556180</v>
      </c>
      <c r="C147" s="4">
        <v>561742</v>
      </c>
      <c r="D147" s="4">
        <v>567359</v>
      </c>
      <c r="E147" s="4">
        <v>573033</v>
      </c>
      <c r="F147" s="4">
        <v>0</v>
      </c>
      <c r="G147" s="4">
        <f t="shared" si="84"/>
        <v>556180</v>
      </c>
      <c r="H147" s="4">
        <f t="shared" si="85"/>
        <v>5562</v>
      </c>
      <c r="I147" s="4">
        <f t="shared" si="85"/>
        <v>5617</v>
      </c>
      <c r="J147" s="4">
        <f t="shared" si="85"/>
        <v>5674</v>
      </c>
      <c r="K147" s="15">
        <v>0</v>
      </c>
      <c r="L147" s="15">
        <f t="shared" si="86"/>
        <v>0.010000359595814304</v>
      </c>
      <c r="M147" s="15">
        <f t="shared" si="86"/>
        <v>0.009999252325800812</v>
      </c>
      <c r="N147" s="15">
        <f t="shared" si="86"/>
        <v>0.010000722646507768</v>
      </c>
    </row>
    <row r="148" spans="1:14" ht="30" customHeight="1">
      <c r="A148" s="26" t="s">
        <v>166</v>
      </c>
      <c r="B148" s="4">
        <f>SUM(B143:B147)</f>
        <v>1300450</v>
      </c>
      <c r="C148" s="4">
        <f>SUM(C143:C147)</f>
        <v>1313455</v>
      </c>
      <c r="D148" s="4">
        <f>SUM(D143:D147)</f>
        <v>1326589</v>
      </c>
      <c r="E148" s="4">
        <f>SUM(E143:E147)</f>
        <v>1339855</v>
      </c>
      <c r="F148" s="4">
        <f>SUM(F143:F147)</f>
        <v>1441142</v>
      </c>
      <c r="G148" s="4">
        <f t="shared" si="84"/>
        <v>-140692</v>
      </c>
      <c r="H148" s="4">
        <f t="shared" si="85"/>
        <v>13005</v>
      </c>
      <c r="I148" s="4">
        <f t="shared" si="85"/>
        <v>13134</v>
      </c>
      <c r="J148" s="4">
        <f t="shared" si="85"/>
        <v>13266</v>
      </c>
      <c r="K148" s="15">
        <f>G148/F148</f>
        <v>-0.09762535544727723</v>
      </c>
      <c r="L148" s="15">
        <f t="shared" si="86"/>
        <v>0.01000038448229459</v>
      </c>
      <c r="M148" s="15">
        <f t="shared" si="86"/>
        <v>0.009999581257066287</v>
      </c>
      <c r="N148" s="15">
        <f t="shared" si="86"/>
        <v>0.010000082919427193</v>
      </c>
    </row>
    <row r="149" spans="1:14" ht="30" customHeight="1">
      <c r="A149" s="26" t="s">
        <v>167</v>
      </c>
      <c r="B149" s="4">
        <v>65040</v>
      </c>
      <c r="C149" s="4">
        <v>65690</v>
      </c>
      <c r="D149" s="4">
        <v>66347</v>
      </c>
      <c r="E149" s="4">
        <v>67010</v>
      </c>
      <c r="F149" s="4">
        <v>60000</v>
      </c>
      <c r="G149" s="4">
        <f t="shared" si="84"/>
        <v>5040</v>
      </c>
      <c r="H149" s="4">
        <f t="shared" si="85"/>
        <v>650</v>
      </c>
      <c r="I149" s="4">
        <f t="shared" si="85"/>
        <v>657</v>
      </c>
      <c r="J149" s="4">
        <f t="shared" si="85"/>
        <v>663</v>
      </c>
      <c r="K149" s="15">
        <f>G149/F149</f>
        <v>0.084</v>
      </c>
      <c r="L149" s="15">
        <f t="shared" si="86"/>
        <v>0.009993849938499385</v>
      </c>
      <c r="M149" s="15">
        <f t="shared" si="86"/>
        <v>0.010001522301720201</v>
      </c>
      <c r="N149" s="15">
        <f t="shared" si="86"/>
        <v>0.009992916032375239</v>
      </c>
    </row>
    <row r="150" spans="1:14" ht="30" customHeight="1">
      <c r="A150" s="26" t="s">
        <v>168</v>
      </c>
      <c r="B150" s="4">
        <f>B149</f>
        <v>65040</v>
      </c>
      <c r="C150" s="4">
        <f>C149</f>
        <v>65690</v>
      </c>
      <c r="D150" s="4">
        <f>D149</f>
        <v>66347</v>
      </c>
      <c r="E150" s="4">
        <f>E149</f>
        <v>67010</v>
      </c>
      <c r="F150" s="4">
        <f>F149</f>
        <v>60000</v>
      </c>
      <c r="G150" s="4">
        <f t="shared" si="84"/>
        <v>5040</v>
      </c>
      <c r="H150" s="4">
        <f t="shared" si="85"/>
        <v>650</v>
      </c>
      <c r="I150" s="4">
        <f t="shared" si="85"/>
        <v>657</v>
      </c>
      <c r="J150" s="4">
        <f t="shared" si="85"/>
        <v>663</v>
      </c>
      <c r="K150" s="15">
        <f>G150/F150</f>
        <v>0.084</v>
      </c>
      <c r="L150" s="15">
        <f t="shared" si="86"/>
        <v>0.009993849938499385</v>
      </c>
      <c r="M150" s="15">
        <f t="shared" si="86"/>
        <v>0.010001522301720201</v>
      </c>
      <c r="N150" s="15">
        <f t="shared" si="86"/>
        <v>0.009992916032375239</v>
      </c>
    </row>
    <row r="151" spans="1:14" ht="30" customHeight="1">
      <c r="A151" s="30" t="s">
        <v>169</v>
      </c>
      <c r="B151" s="28">
        <f>B148+B150</f>
        <v>1365490</v>
      </c>
      <c r="C151" s="28">
        <f>C148+C150</f>
        <v>1379145</v>
      </c>
      <c r="D151" s="28">
        <f>D148+D150</f>
        <v>1392936</v>
      </c>
      <c r="E151" s="28">
        <f>E148+E150</f>
        <v>1406865</v>
      </c>
      <c r="F151" s="28">
        <f>F148+F150</f>
        <v>1501142</v>
      </c>
      <c r="G151" s="28">
        <f t="shared" si="84"/>
        <v>-135652</v>
      </c>
      <c r="H151" s="28">
        <f t="shared" si="85"/>
        <v>13655</v>
      </c>
      <c r="I151" s="28">
        <f t="shared" si="85"/>
        <v>13791</v>
      </c>
      <c r="J151" s="28">
        <f t="shared" si="85"/>
        <v>13929</v>
      </c>
      <c r="K151" s="29">
        <f>G151/F151</f>
        <v>-0.09036586811907202</v>
      </c>
      <c r="L151" s="29">
        <f t="shared" si="86"/>
        <v>0.010000073233784209</v>
      </c>
      <c r="M151" s="29">
        <f t="shared" si="86"/>
        <v>0.009999673710886092</v>
      </c>
      <c r="N151" s="29">
        <f t="shared" si="86"/>
        <v>0.00999974155309361</v>
      </c>
    </row>
    <row r="152" spans="1:14" ht="30" customHeight="1">
      <c r="A152" s="26" t="s">
        <v>170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31">
        <v>0</v>
      </c>
      <c r="L152" s="31">
        <v>0</v>
      </c>
      <c r="M152" s="31">
        <v>0</v>
      </c>
      <c r="N152" s="31">
        <v>0</v>
      </c>
    </row>
    <row r="153" spans="1:14" ht="30" customHeight="1">
      <c r="A153" s="26" t="s">
        <v>171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31">
        <v>0</v>
      </c>
      <c r="L153" s="31">
        <v>0</v>
      </c>
      <c r="M153" s="31">
        <v>0</v>
      </c>
      <c r="N153" s="31">
        <v>0</v>
      </c>
    </row>
    <row r="154" spans="1:14" ht="30" customHeight="1">
      <c r="A154" s="30" t="s">
        <v>172</v>
      </c>
      <c r="B154" s="28">
        <v>0</v>
      </c>
      <c r="C154" s="28">
        <v>0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9">
        <v>0</v>
      </c>
      <c r="L154" s="29">
        <v>0</v>
      </c>
      <c r="M154" s="29">
        <v>0</v>
      </c>
      <c r="N154" s="29">
        <v>0</v>
      </c>
    </row>
    <row r="155" spans="1:14" ht="30" customHeight="1">
      <c r="A155" s="27" t="s">
        <v>17</v>
      </c>
      <c r="B155" s="28">
        <f>B136+B139+B142+B151+B154</f>
        <v>3941472</v>
      </c>
      <c r="C155" s="28">
        <f>C136+C139+C142+C151+C154</f>
        <v>3980887</v>
      </c>
      <c r="D155" s="28">
        <f>D136+D139+D142+D151+D154</f>
        <v>4020696</v>
      </c>
      <c r="E155" s="28">
        <f>E136+E139+E142+E151+E154</f>
        <v>4060903</v>
      </c>
      <c r="F155" s="28">
        <f>F136+F139+F142+F151+F154</f>
        <v>1903142</v>
      </c>
      <c r="G155" s="28">
        <f aca="true" t="shared" si="87" ref="G155:G160">B155-F155</f>
        <v>2038330</v>
      </c>
      <c r="H155" s="28">
        <f aca="true" t="shared" si="88" ref="H155:J160">C155-B155</f>
        <v>39415</v>
      </c>
      <c r="I155" s="28">
        <f t="shared" si="88"/>
        <v>39809</v>
      </c>
      <c r="J155" s="28">
        <f t="shared" si="88"/>
        <v>40207</v>
      </c>
      <c r="K155" s="29">
        <f>G155/F155</f>
        <v>1.0710341109596657</v>
      </c>
      <c r="L155" s="29">
        <f aca="true" t="shared" si="89" ref="L155:N156">H155/B155</f>
        <v>0.010000071039449221</v>
      </c>
      <c r="M155" s="29">
        <f t="shared" si="89"/>
        <v>0.010000032656038717</v>
      </c>
      <c r="N155" s="29">
        <f t="shared" si="89"/>
        <v>0.010000009948526324</v>
      </c>
    </row>
    <row r="156" spans="1:14" ht="30" customHeight="1" thickBot="1">
      <c r="A156" s="5" t="s">
        <v>18</v>
      </c>
      <c r="B156" s="33">
        <f>B18+B22+B104+B133+B155</f>
        <v>86702582</v>
      </c>
      <c r="C156" s="33">
        <f>C18+C22+C104+C133+C155</f>
        <v>87569611</v>
      </c>
      <c r="D156" s="33">
        <f>D18+D22+D104+D133+D155</f>
        <v>88445314</v>
      </c>
      <c r="E156" s="33">
        <f>E18+E22+E104+E133+E155</f>
        <v>89329766</v>
      </c>
      <c r="F156" s="33">
        <f>F18+F22+F104+F133+F155</f>
        <v>70506478</v>
      </c>
      <c r="G156" s="33">
        <f t="shared" si="87"/>
        <v>16196104</v>
      </c>
      <c r="H156" s="33">
        <f t="shared" si="88"/>
        <v>867029</v>
      </c>
      <c r="I156" s="33">
        <f t="shared" si="88"/>
        <v>875703</v>
      </c>
      <c r="J156" s="33">
        <f t="shared" si="88"/>
        <v>884452</v>
      </c>
      <c r="K156" s="34">
        <f>G156/F156</f>
        <v>0.2297108642981713</v>
      </c>
      <c r="L156" s="34">
        <f t="shared" si="89"/>
        <v>0.010000036677108417</v>
      </c>
      <c r="M156" s="34">
        <f t="shared" si="89"/>
        <v>0.010000078680262722</v>
      </c>
      <c r="N156" s="34">
        <f t="shared" si="89"/>
        <v>0.009999987110679487</v>
      </c>
    </row>
    <row r="157" spans="1:14" ht="30" customHeight="1">
      <c r="A157" s="3" t="s">
        <v>173</v>
      </c>
      <c r="B157" s="4">
        <v>0</v>
      </c>
      <c r="C157" s="4">
        <v>0</v>
      </c>
      <c r="D157" s="4">
        <v>0</v>
      </c>
      <c r="E157" s="4">
        <v>0</v>
      </c>
      <c r="F157" s="4">
        <v>157000</v>
      </c>
      <c r="G157" s="4">
        <f t="shared" si="87"/>
        <v>-157000</v>
      </c>
      <c r="H157" s="4">
        <f t="shared" si="88"/>
        <v>0</v>
      </c>
      <c r="I157" s="4">
        <f t="shared" si="88"/>
        <v>0</v>
      </c>
      <c r="J157" s="4">
        <f t="shared" si="88"/>
        <v>0</v>
      </c>
      <c r="K157" s="17">
        <v>0</v>
      </c>
      <c r="L157" s="17">
        <v>0</v>
      </c>
      <c r="M157" s="17">
        <v>0</v>
      </c>
      <c r="N157" s="17">
        <v>0</v>
      </c>
    </row>
    <row r="158" spans="1:14" ht="30" customHeight="1">
      <c r="A158" s="3" t="s">
        <v>174</v>
      </c>
      <c r="B158" s="4">
        <v>0</v>
      </c>
      <c r="C158" s="4">
        <v>0</v>
      </c>
      <c r="D158" s="4">
        <v>0</v>
      </c>
      <c r="E158" s="4">
        <v>0</v>
      </c>
      <c r="F158" s="4">
        <v>157000</v>
      </c>
      <c r="G158" s="4">
        <f t="shared" si="87"/>
        <v>-157000</v>
      </c>
      <c r="H158" s="4">
        <f t="shared" si="88"/>
        <v>0</v>
      </c>
      <c r="I158" s="4">
        <f t="shared" si="88"/>
        <v>0</v>
      </c>
      <c r="J158" s="4">
        <f t="shared" si="88"/>
        <v>0</v>
      </c>
      <c r="K158" s="17">
        <v>0</v>
      </c>
      <c r="L158" s="17">
        <v>0</v>
      </c>
      <c r="M158" s="17">
        <v>0</v>
      </c>
      <c r="N158" s="17">
        <v>0</v>
      </c>
    </row>
    <row r="159" spans="1:14" ht="30" customHeight="1">
      <c r="A159" s="3" t="s">
        <v>175</v>
      </c>
      <c r="B159" s="4">
        <v>0</v>
      </c>
      <c r="C159" s="4">
        <v>0</v>
      </c>
      <c r="D159" s="4">
        <v>0</v>
      </c>
      <c r="E159" s="4">
        <v>0</v>
      </c>
      <c r="F159" s="4">
        <v>157000</v>
      </c>
      <c r="G159" s="4">
        <f t="shared" si="87"/>
        <v>-157000</v>
      </c>
      <c r="H159" s="4">
        <f t="shared" si="88"/>
        <v>0</v>
      </c>
      <c r="I159" s="4">
        <f t="shared" si="88"/>
        <v>0</v>
      </c>
      <c r="J159" s="4">
        <f t="shared" si="88"/>
        <v>0</v>
      </c>
      <c r="K159" s="17">
        <v>0</v>
      </c>
      <c r="L159" s="17">
        <v>0</v>
      </c>
      <c r="M159" s="17">
        <v>0</v>
      </c>
      <c r="N159" s="17">
        <v>0</v>
      </c>
    </row>
    <row r="160" spans="1:14" ht="30" customHeight="1">
      <c r="A160" s="27" t="s">
        <v>19</v>
      </c>
      <c r="B160" s="28">
        <v>0</v>
      </c>
      <c r="C160" s="28">
        <v>0</v>
      </c>
      <c r="D160" s="28">
        <v>0</v>
      </c>
      <c r="E160" s="28">
        <v>0</v>
      </c>
      <c r="F160" s="28">
        <v>157000</v>
      </c>
      <c r="G160" s="28">
        <f t="shared" si="87"/>
        <v>-157000</v>
      </c>
      <c r="H160" s="28">
        <f t="shared" si="88"/>
        <v>0</v>
      </c>
      <c r="I160" s="28">
        <f t="shared" si="88"/>
        <v>0</v>
      </c>
      <c r="J160" s="28">
        <f t="shared" si="88"/>
        <v>0</v>
      </c>
      <c r="K160" s="32">
        <v>0</v>
      </c>
      <c r="L160" s="29">
        <v>0</v>
      </c>
      <c r="M160" s="29">
        <v>0</v>
      </c>
      <c r="N160" s="29">
        <v>0</v>
      </c>
    </row>
    <row r="161" spans="1:14" ht="30" customHeight="1">
      <c r="A161" s="5" t="s">
        <v>20</v>
      </c>
      <c r="B161" s="6">
        <f aca="true" t="shared" si="90" ref="B161:J161">SUM(B160:B160)</f>
        <v>0</v>
      </c>
      <c r="C161" s="6">
        <f t="shared" si="90"/>
        <v>0</v>
      </c>
      <c r="D161" s="6">
        <f t="shared" si="90"/>
        <v>0</v>
      </c>
      <c r="E161" s="6">
        <f t="shared" si="90"/>
        <v>0</v>
      </c>
      <c r="F161" s="6">
        <f t="shared" si="90"/>
        <v>157000</v>
      </c>
      <c r="G161" s="6">
        <f t="shared" si="90"/>
        <v>-157000</v>
      </c>
      <c r="H161" s="6">
        <f t="shared" si="90"/>
        <v>0</v>
      </c>
      <c r="I161" s="6">
        <f t="shared" si="90"/>
        <v>0</v>
      </c>
      <c r="J161" s="6">
        <f t="shared" si="90"/>
        <v>0</v>
      </c>
      <c r="K161" s="16">
        <v>0</v>
      </c>
      <c r="L161" s="16">
        <v>0</v>
      </c>
      <c r="M161" s="16">
        <v>0</v>
      </c>
      <c r="N161" s="16">
        <v>0</v>
      </c>
    </row>
    <row r="162" spans="1:14" ht="30" customHeight="1" thickBot="1">
      <c r="A162" s="7" t="s">
        <v>12</v>
      </c>
      <c r="B162" s="8">
        <f aca="true" t="shared" si="91" ref="B162:J162">+B161+B156</f>
        <v>86702582</v>
      </c>
      <c r="C162" s="8">
        <f t="shared" si="91"/>
        <v>87569611</v>
      </c>
      <c r="D162" s="8">
        <f t="shared" si="91"/>
        <v>88445314</v>
      </c>
      <c r="E162" s="8">
        <f t="shared" si="91"/>
        <v>89329766</v>
      </c>
      <c r="F162" s="8">
        <f t="shared" si="91"/>
        <v>70663478</v>
      </c>
      <c r="G162" s="8">
        <f t="shared" si="91"/>
        <v>16039104</v>
      </c>
      <c r="H162" s="8">
        <f t="shared" si="91"/>
        <v>867029</v>
      </c>
      <c r="I162" s="8">
        <f t="shared" si="91"/>
        <v>875703</v>
      </c>
      <c r="J162" s="8">
        <f t="shared" si="91"/>
        <v>884452</v>
      </c>
      <c r="K162" s="18">
        <f>G162/F162</f>
        <v>0.2269786947084603</v>
      </c>
      <c r="L162" s="18">
        <f>H162/B162</f>
        <v>0.010000036677108417</v>
      </c>
      <c r="M162" s="18">
        <f>I162/C162</f>
        <v>0.010000078680262722</v>
      </c>
      <c r="N162" s="18">
        <f>J162/D162</f>
        <v>0.009999987110679487</v>
      </c>
    </row>
    <row r="163" spans="1:14" ht="30" customHeight="1">
      <c r="A163" s="9" t="s">
        <v>21</v>
      </c>
      <c r="B163" s="10"/>
      <c r="C163" s="10"/>
      <c r="D163" s="10"/>
      <c r="E163" s="10"/>
      <c r="F163" s="10"/>
      <c r="G163" s="10"/>
      <c r="H163" s="10"/>
      <c r="I163" s="10"/>
      <c r="J163" s="10"/>
      <c r="K163" s="19"/>
      <c r="L163" s="19"/>
      <c r="M163" s="19"/>
      <c r="N163" s="19"/>
    </row>
    <row r="164" spans="1:14" ht="30" customHeight="1">
      <c r="A164" s="3" t="s">
        <v>176</v>
      </c>
      <c r="B164" s="4">
        <v>0</v>
      </c>
      <c r="C164" s="4">
        <v>0</v>
      </c>
      <c r="D164" s="4">
        <v>0</v>
      </c>
      <c r="E164" s="4">
        <v>0</v>
      </c>
      <c r="F164" s="4">
        <v>30</v>
      </c>
      <c r="G164" s="4">
        <f>B164-F164</f>
        <v>-30</v>
      </c>
      <c r="H164" s="4">
        <f aca="true" t="shared" si="92" ref="H164:J166">C164-B164</f>
        <v>0</v>
      </c>
      <c r="I164" s="4">
        <f t="shared" si="92"/>
        <v>0</v>
      </c>
      <c r="J164" s="4">
        <f t="shared" si="92"/>
        <v>0</v>
      </c>
      <c r="K164" s="17">
        <v>0</v>
      </c>
      <c r="L164" s="17">
        <v>0</v>
      </c>
      <c r="M164" s="17">
        <v>0</v>
      </c>
      <c r="N164" s="17">
        <v>0</v>
      </c>
    </row>
    <row r="165" spans="1:14" ht="30" customHeight="1">
      <c r="A165" s="3" t="s">
        <v>177</v>
      </c>
      <c r="B165" s="4">
        <v>0</v>
      </c>
      <c r="C165" s="4">
        <v>0</v>
      </c>
      <c r="D165" s="4">
        <v>0</v>
      </c>
      <c r="E165" s="4">
        <v>0</v>
      </c>
      <c r="F165" s="4">
        <v>30</v>
      </c>
      <c r="G165" s="4">
        <f>B165-F165</f>
        <v>-30</v>
      </c>
      <c r="H165" s="4">
        <f t="shared" si="92"/>
        <v>0</v>
      </c>
      <c r="I165" s="4">
        <f t="shared" si="92"/>
        <v>0</v>
      </c>
      <c r="J165" s="4">
        <f t="shared" si="92"/>
        <v>0</v>
      </c>
      <c r="K165" s="17">
        <v>0</v>
      </c>
      <c r="L165" s="17">
        <v>0</v>
      </c>
      <c r="M165" s="17">
        <v>0</v>
      </c>
      <c r="N165" s="17">
        <v>0</v>
      </c>
    </row>
    <row r="166" spans="1:14" ht="30" customHeight="1">
      <c r="A166" s="3" t="s">
        <v>178</v>
      </c>
      <c r="B166" s="4">
        <v>0</v>
      </c>
      <c r="C166" s="4">
        <v>0</v>
      </c>
      <c r="D166" s="4">
        <v>0</v>
      </c>
      <c r="E166" s="4">
        <v>0</v>
      </c>
      <c r="F166" s="4">
        <v>30</v>
      </c>
      <c r="G166" s="4">
        <f>B166-F166</f>
        <v>-30</v>
      </c>
      <c r="H166" s="4">
        <f t="shared" si="92"/>
        <v>0</v>
      </c>
      <c r="I166" s="4">
        <f t="shared" si="92"/>
        <v>0</v>
      </c>
      <c r="J166" s="4">
        <f t="shared" si="92"/>
        <v>0</v>
      </c>
      <c r="K166" s="17">
        <v>0</v>
      </c>
      <c r="L166" s="17">
        <v>0</v>
      </c>
      <c r="M166" s="17">
        <v>0</v>
      </c>
      <c r="N166" s="17">
        <v>0</v>
      </c>
    </row>
    <row r="167" spans="1:14" ht="30" customHeight="1">
      <c r="A167" s="27" t="s">
        <v>22</v>
      </c>
      <c r="B167" s="28">
        <f>B166</f>
        <v>0</v>
      </c>
      <c r="C167" s="28">
        <f>C166</f>
        <v>0</v>
      </c>
      <c r="D167" s="28">
        <f>D166</f>
        <v>0</v>
      </c>
      <c r="E167" s="28">
        <f>E166</f>
        <v>0</v>
      </c>
      <c r="F167" s="28">
        <f>F166</f>
        <v>30</v>
      </c>
      <c r="G167" s="28">
        <f>B167-F167</f>
        <v>-30</v>
      </c>
      <c r="H167" s="28">
        <v>0</v>
      </c>
      <c r="I167" s="28">
        <v>0</v>
      </c>
      <c r="J167" s="28">
        <v>0</v>
      </c>
      <c r="K167" s="32">
        <v>0</v>
      </c>
      <c r="L167" s="29">
        <v>0</v>
      </c>
      <c r="M167" s="29">
        <v>0</v>
      </c>
      <c r="N167" s="29">
        <v>0</v>
      </c>
    </row>
    <row r="168" spans="1:14" ht="30" customHeight="1">
      <c r="A168" s="5" t="s">
        <v>23</v>
      </c>
      <c r="B168" s="11">
        <f aca="true" t="shared" si="93" ref="B168:J168">SUM(B167:B167)</f>
        <v>0</v>
      </c>
      <c r="C168" s="11">
        <f t="shared" si="93"/>
        <v>0</v>
      </c>
      <c r="D168" s="11">
        <f t="shared" si="93"/>
        <v>0</v>
      </c>
      <c r="E168" s="11">
        <f t="shared" si="93"/>
        <v>0</v>
      </c>
      <c r="F168" s="11">
        <f t="shared" si="93"/>
        <v>30</v>
      </c>
      <c r="G168" s="11">
        <f t="shared" si="93"/>
        <v>-30</v>
      </c>
      <c r="H168" s="11">
        <f t="shared" si="93"/>
        <v>0</v>
      </c>
      <c r="I168" s="11">
        <f t="shared" si="93"/>
        <v>0</v>
      </c>
      <c r="J168" s="11">
        <f t="shared" si="93"/>
        <v>0</v>
      </c>
      <c r="K168" s="20">
        <v>0</v>
      </c>
      <c r="L168" s="20">
        <v>0</v>
      </c>
      <c r="M168" s="20">
        <v>0</v>
      </c>
      <c r="N168" s="20">
        <v>0</v>
      </c>
    </row>
    <row r="169" spans="1:14" ht="30" customHeight="1" thickBot="1">
      <c r="A169" s="7" t="s">
        <v>24</v>
      </c>
      <c r="B169" s="12">
        <f aca="true" t="shared" si="94" ref="B169:J169">+B168</f>
        <v>0</v>
      </c>
      <c r="C169" s="12">
        <f t="shared" si="94"/>
        <v>0</v>
      </c>
      <c r="D169" s="12">
        <f t="shared" si="94"/>
        <v>0</v>
      </c>
      <c r="E169" s="12">
        <f t="shared" si="94"/>
        <v>0</v>
      </c>
      <c r="F169" s="12">
        <f t="shared" si="94"/>
        <v>30</v>
      </c>
      <c r="G169" s="12">
        <f t="shared" si="94"/>
        <v>-30</v>
      </c>
      <c r="H169" s="12">
        <f t="shared" si="94"/>
        <v>0</v>
      </c>
      <c r="I169" s="12">
        <f t="shared" si="94"/>
        <v>0</v>
      </c>
      <c r="J169" s="12">
        <f t="shared" si="94"/>
        <v>0</v>
      </c>
      <c r="K169" s="21">
        <v>0</v>
      </c>
      <c r="L169" s="21">
        <v>0</v>
      </c>
      <c r="M169" s="21">
        <v>0</v>
      </c>
      <c r="N169" s="21">
        <v>0</v>
      </c>
    </row>
    <row r="170" spans="1:14" ht="30" customHeight="1" thickBot="1">
      <c r="A170" s="13" t="s">
        <v>25</v>
      </c>
      <c r="B170" s="14">
        <f aca="true" t="shared" si="95" ref="B170:J170">+B169+B162</f>
        <v>86702582</v>
      </c>
      <c r="C170" s="14">
        <f t="shared" si="95"/>
        <v>87569611</v>
      </c>
      <c r="D170" s="14">
        <f t="shared" si="95"/>
        <v>88445314</v>
      </c>
      <c r="E170" s="14">
        <f t="shared" si="95"/>
        <v>89329766</v>
      </c>
      <c r="F170" s="14">
        <f t="shared" si="95"/>
        <v>70663508</v>
      </c>
      <c r="G170" s="14">
        <f t="shared" si="95"/>
        <v>16039074</v>
      </c>
      <c r="H170" s="14">
        <f t="shared" si="95"/>
        <v>867029</v>
      </c>
      <c r="I170" s="14">
        <f t="shared" si="95"/>
        <v>875703</v>
      </c>
      <c r="J170" s="14">
        <f t="shared" si="95"/>
        <v>884452</v>
      </c>
      <c r="K170" s="22">
        <f>G170/F170</f>
        <v>0.22697817379799487</v>
      </c>
      <c r="L170" s="22">
        <f>H170/B170</f>
        <v>0.010000036677108417</v>
      </c>
      <c r="M170" s="22">
        <f>I170/C170</f>
        <v>0.010000078680262722</v>
      </c>
      <c r="N170" s="22">
        <f>J170/D170</f>
        <v>0.009999987110679487</v>
      </c>
    </row>
  </sheetData>
  <sheetProtection/>
  <mergeCells count="3">
    <mergeCell ref="G3:J3"/>
    <mergeCell ref="K3:N3"/>
    <mergeCell ref="B2:N2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jpsalmeron</dc:creator>
  <cp:keywords/>
  <dc:description/>
  <cp:lastModifiedBy>jpsalmeron</cp:lastModifiedBy>
  <cp:lastPrinted>2024-02-27T11:51:24Z</cp:lastPrinted>
  <dcterms:created xsi:type="dcterms:W3CDTF">2024-01-26T09:56:54Z</dcterms:created>
  <dcterms:modified xsi:type="dcterms:W3CDTF">2024-02-27T11:52:21Z</dcterms:modified>
  <cp:category/>
  <cp:version/>
  <cp:contentType/>
  <cp:contentStatus/>
</cp:coreProperties>
</file>